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/>
  <bookViews>
    <workbookView xWindow="150" yWindow="585" windowWidth="28455" windowHeight="13740"/>
  </bookViews>
  <sheets>
    <sheet name="Rekapitulace stavby" sheetId="1" r:id="rId1"/>
    <sheet name="SO 101 -  Polní cesta C24" sheetId="2" r:id="rId2"/>
    <sheet name="VRN - Vedlejší rozpočtové..." sheetId="3" r:id="rId3"/>
    <sheet name="SO 102-2 - Polní cesta C4..." sheetId="4" r:id="rId4"/>
    <sheet name="VRN - Vedlejší rozpočtové..._01" sheetId="5" r:id="rId5"/>
    <sheet name="Pokyny pro vyplnění" sheetId="6" r:id="rId6"/>
  </sheets>
  <definedNames>
    <definedName name="_xlnm._FilterDatabase" localSheetId="1" hidden="1">'SO 101 -  Polní cesta C24'!$C$81:$K$137</definedName>
    <definedName name="_xlnm._FilterDatabase" localSheetId="3" hidden="1">'SO 102-2 - Polní cesta C4...'!$C$81:$K$145</definedName>
    <definedName name="_xlnm._FilterDatabase" localSheetId="2" hidden="1">'VRN - Vedlejší rozpočtové...'!$C$88:$K$108</definedName>
    <definedName name="_xlnm._FilterDatabase" localSheetId="4" hidden="1">'VRN - Vedlejší rozpočtové..._01'!$C$88:$K$108</definedName>
    <definedName name="_xlnm.Print_Titles" localSheetId="0">'Rekapitulace stavby'!$52:$52</definedName>
    <definedName name="_xlnm.Print_Titles" localSheetId="1">'SO 101 -  Polní cesta C24'!$81:$81</definedName>
    <definedName name="_xlnm.Print_Titles" localSheetId="3">'SO 102-2 - Polní cesta C4...'!$81:$81</definedName>
    <definedName name="_xlnm.Print_Titles" localSheetId="2">'VRN - Vedlejší rozpočtové...'!$88:$88</definedName>
    <definedName name="_xlnm.Print_Titles" localSheetId="4">'VRN - Vedlejší rozpočtové..._01'!$88:$88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stavby'!$C$42:$AQ$61</definedName>
    <definedName name="_xlnm.Print_Area" localSheetId="1">'SO 101 -  Polní cesta C24'!$C$4:$J$39,'SO 101 -  Polní cesta C24'!$C$45:$J$63,'SO 101 -  Polní cesta C24'!$C$69:$K$137</definedName>
    <definedName name="_xlnm.Print_Area" localSheetId="3">'SO 102-2 - Polní cesta C4...'!$C$4:$J$39,'SO 102-2 - Polní cesta C4...'!$C$45:$J$63,'SO 102-2 - Polní cesta C4...'!$C$69:$K$145</definedName>
    <definedName name="_xlnm.Print_Area" localSheetId="2">'VRN - Vedlejší rozpočtové...'!$C$4:$J$41,'VRN - Vedlejší rozpočtové...'!$C$47:$J$68,'VRN - Vedlejší rozpočtové...'!$C$74:$K$108</definedName>
    <definedName name="_xlnm.Print_Area" localSheetId="4">'VRN - Vedlejší rozpočtové..._01'!$C$4:$J$41,'VRN - Vedlejší rozpočtové..._01'!$C$47:$J$68,'VRN - Vedlejší rozpočtové..._01'!$C$74:$K$108</definedName>
  </definedNames>
  <calcPr calcId="125725"/>
</workbook>
</file>

<file path=xl/calcChain.xml><?xml version="1.0" encoding="utf-8"?>
<calcChain xmlns="http://schemas.openxmlformats.org/spreadsheetml/2006/main">
  <c r="J39" i="5"/>
  <c r="J38"/>
  <c r="AY60" i="1"/>
  <c r="J37" i="5"/>
  <c r="AX60" i="1"/>
  <c r="BI106" i="5"/>
  <c r="BH106"/>
  <c r="BG106"/>
  <c r="BF106"/>
  <c r="T106"/>
  <c r="T105"/>
  <c r="R106"/>
  <c r="R105"/>
  <c r="P106"/>
  <c r="P105"/>
  <c r="BI102"/>
  <c r="BH102"/>
  <c r="BG102"/>
  <c r="BF102"/>
  <c r="T102"/>
  <c r="R102"/>
  <c r="P102"/>
  <c r="BI99"/>
  <c r="BH99"/>
  <c r="BG99"/>
  <c r="BF99"/>
  <c r="T99"/>
  <c r="R99"/>
  <c r="P99"/>
  <c r="BI93"/>
  <c r="BH93"/>
  <c r="BG93"/>
  <c r="BF93"/>
  <c r="T93"/>
  <c r="R93"/>
  <c r="P93"/>
  <c r="J86"/>
  <c r="J85"/>
  <c r="F85"/>
  <c r="F83"/>
  <c r="E81"/>
  <c r="J59"/>
  <c r="J58"/>
  <c r="F58"/>
  <c r="F56"/>
  <c r="E54"/>
  <c r="J20"/>
  <c r="E20"/>
  <c r="F59"/>
  <c r="J19"/>
  <c r="J14"/>
  <c r="J83" s="1"/>
  <c r="E7"/>
  <c r="E77" s="1"/>
  <c r="J37" i="4"/>
  <c r="J36"/>
  <c r="AY59" i="1"/>
  <c r="J35" i="4"/>
  <c r="AX59" i="1" s="1"/>
  <c r="BI144" i="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97"/>
  <c r="BH97"/>
  <c r="BG97"/>
  <c r="BF97"/>
  <c r="T97"/>
  <c r="R97"/>
  <c r="P97"/>
  <c r="BI91"/>
  <c r="BH91"/>
  <c r="BG91"/>
  <c r="BF91"/>
  <c r="T91"/>
  <c r="R91"/>
  <c r="P91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 s="1"/>
  <c r="J17"/>
  <c r="J12"/>
  <c r="J52" s="1"/>
  <c r="E7"/>
  <c r="E72" s="1"/>
  <c r="J39" i="3"/>
  <c r="J38"/>
  <c r="AY57" i="1"/>
  <c r="J37" i="3"/>
  <c r="AX57" i="1"/>
  <c r="BI106" i="3"/>
  <c r="BH106"/>
  <c r="BG106"/>
  <c r="BF106"/>
  <c r="T106"/>
  <c r="T105"/>
  <c r="R106"/>
  <c r="R105"/>
  <c r="P106"/>
  <c r="P105"/>
  <c r="BI102"/>
  <c r="BH102"/>
  <c r="BG102"/>
  <c r="BF102"/>
  <c r="T102"/>
  <c r="R102"/>
  <c r="P102"/>
  <c r="BI99"/>
  <c r="BH99"/>
  <c r="BG99"/>
  <c r="BF99"/>
  <c r="T99"/>
  <c r="R99"/>
  <c r="P99"/>
  <c r="BI93"/>
  <c r="BH93"/>
  <c r="BG93"/>
  <c r="BF93"/>
  <c r="T93"/>
  <c r="R93"/>
  <c r="P93"/>
  <c r="J86"/>
  <c r="J85"/>
  <c r="F85"/>
  <c r="F83"/>
  <c r="E81"/>
  <c r="J59"/>
  <c r="J58"/>
  <c r="F58"/>
  <c r="F56"/>
  <c r="E54"/>
  <c r="J20"/>
  <c r="E20"/>
  <c r="F86"/>
  <c r="J19"/>
  <c r="J14"/>
  <c r="J56" s="1"/>
  <c r="E7"/>
  <c r="E77" s="1"/>
  <c r="J37" i="2"/>
  <c r="J36"/>
  <c r="AY56" i="1"/>
  <c r="J35" i="2"/>
  <c r="AX56" i="1"/>
  <c r="BI136" i="2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 s="1"/>
  <c r="E7"/>
  <c r="E48" s="1"/>
  <c r="L50" i="1"/>
  <c r="AM50"/>
  <c r="AM49"/>
  <c r="L49"/>
  <c r="AM47"/>
  <c r="L47"/>
  <c r="L45"/>
  <c r="L44"/>
  <c r="J122" i="2"/>
  <c r="J85"/>
  <c r="BK107"/>
  <c r="BK93" i="3"/>
  <c r="J115" i="4"/>
  <c r="BK93" i="5"/>
  <c r="J112" i="2"/>
  <c r="BK102" i="3"/>
  <c r="BK144" i="4"/>
  <c r="BK113"/>
  <c r="BK102" i="5"/>
  <c r="J114" i="2"/>
  <c r="BK114"/>
  <c r="J137" i="4"/>
  <c r="J108"/>
  <c r="BK106" i="5"/>
  <c r="BK89" i="2"/>
  <c r="J107"/>
  <c r="BK136"/>
  <c r="J109"/>
  <c r="J104" i="4"/>
  <c r="J99" i="5"/>
  <c r="J105" i="2"/>
  <c r="BK85"/>
  <c r="BK97" i="4"/>
  <c r="BK85"/>
  <c r="J97"/>
  <c r="BK128" i="2"/>
  <c r="J125"/>
  <c r="J102" i="3"/>
  <c r="J85" i="4"/>
  <c r="BK126"/>
  <c r="J102" i="5"/>
  <c r="BK112" i="2"/>
  <c r="BK109"/>
  <c r="J93"/>
  <c r="J93" i="3"/>
  <c r="BK118" i="4"/>
  <c r="J141"/>
  <c r="J111"/>
  <c r="BK111"/>
  <c r="BK104"/>
  <c r="BK99" i="5"/>
  <c r="BK120" i="2"/>
  <c r="BK98"/>
  <c r="AS55" i="1"/>
  <c r="J113" i="4"/>
  <c r="J132" i="2"/>
  <c r="BK93"/>
  <c r="J99" i="3"/>
  <c r="BK123" i="4"/>
  <c r="J118"/>
  <c r="J123"/>
  <c r="J128" i="2"/>
  <c r="BK122"/>
  <c r="BK106" i="3"/>
  <c r="J144" i="4"/>
  <c r="BK137"/>
  <c r="J93" i="5"/>
  <c r="J136" i="2"/>
  <c r="BK102"/>
  <c r="J117"/>
  <c r="J106" i="3"/>
  <c r="BK99"/>
  <c r="J91" i="4"/>
  <c r="J131"/>
  <c r="J129"/>
  <c r="BK141"/>
  <c r="J106" i="5"/>
  <c r="BK117" i="2"/>
  <c r="BK132"/>
  <c r="J120"/>
  <c r="BK108" i="4"/>
  <c r="BK131"/>
  <c r="BK129"/>
  <c r="J98" i="2"/>
  <c r="BK125"/>
  <c r="AS58" i="1"/>
  <c r="BK134" i="4"/>
  <c r="BK91"/>
  <c r="J102" i="2"/>
  <c r="BK105"/>
  <c r="J89"/>
  <c r="J134" i="4"/>
  <c r="J126"/>
  <c r="BK115"/>
  <c r="R84" i="2" l="1"/>
  <c r="R83" s="1"/>
  <c r="R82" s="1"/>
  <c r="R131"/>
  <c r="BK92" i="3"/>
  <c r="J92" s="1"/>
  <c r="J66" s="1"/>
  <c r="R84" i="4"/>
  <c r="R83" s="1"/>
  <c r="R82" s="1"/>
  <c r="R140"/>
  <c r="T84" i="2"/>
  <c r="T83" s="1"/>
  <c r="T82" s="1"/>
  <c r="T131"/>
  <c r="P92" i="3"/>
  <c r="P91" s="1"/>
  <c r="P90" s="1"/>
  <c r="P89" s="1"/>
  <c r="AU57" i="1" s="1"/>
  <c r="P84" i="4"/>
  <c r="P83" s="1"/>
  <c r="P82" s="1"/>
  <c r="AU59" i="1" s="1"/>
  <c r="P140" i="4"/>
  <c r="P84" i="2"/>
  <c r="P83" s="1"/>
  <c r="P82" s="1"/>
  <c r="AU56" i="1" s="1"/>
  <c r="P131" i="2"/>
  <c r="T92" i="3"/>
  <c r="T91"/>
  <c r="T90" s="1"/>
  <c r="T89" s="1"/>
  <c r="BK84" i="4"/>
  <c r="J84"/>
  <c r="J61" s="1"/>
  <c r="BK140"/>
  <c r="J140" s="1"/>
  <c r="J62" s="1"/>
  <c r="BK92" i="5"/>
  <c r="R92"/>
  <c r="R91" s="1"/>
  <c r="R90" s="1"/>
  <c r="R89" s="1"/>
  <c r="BK84" i="2"/>
  <c r="J84" s="1"/>
  <c r="J61" s="1"/>
  <c r="BK131"/>
  <c r="J131" s="1"/>
  <c r="J62" s="1"/>
  <c r="R92" i="3"/>
  <c r="R91" s="1"/>
  <c r="R90" s="1"/>
  <c r="R89" s="1"/>
  <c r="T84" i="4"/>
  <c r="T83" s="1"/>
  <c r="T82" s="1"/>
  <c r="T140"/>
  <c r="P92" i="5"/>
  <c r="P91" s="1"/>
  <c r="P90" s="1"/>
  <c r="P89" s="1"/>
  <c r="AU60" i="1" s="1"/>
  <c r="T92" i="5"/>
  <c r="T91" s="1"/>
  <c r="T90" s="1"/>
  <c r="T89" s="1"/>
  <c r="BK105" i="3"/>
  <c r="J105" s="1"/>
  <c r="J67" s="1"/>
  <c r="BK105" i="5"/>
  <c r="J105" s="1"/>
  <c r="J67" s="1"/>
  <c r="BE102"/>
  <c r="E50"/>
  <c r="J56"/>
  <c r="BE93"/>
  <c r="BK83" i="4"/>
  <c r="BK82"/>
  <c r="J82" s="1"/>
  <c r="J30" s="1"/>
  <c r="F86" i="5"/>
  <c r="BE99"/>
  <c r="BE106"/>
  <c r="F55" i="4"/>
  <c r="J76"/>
  <c r="BE85"/>
  <c r="BE108"/>
  <c r="BE115"/>
  <c r="BE123"/>
  <c r="BE131"/>
  <c r="E48"/>
  <c r="BE118"/>
  <c r="BE134"/>
  <c r="BE141"/>
  <c r="BE91"/>
  <c r="BE104"/>
  <c r="BE144"/>
  <c r="BE97"/>
  <c r="BE111"/>
  <c r="BE113"/>
  <c r="BE126"/>
  <c r="BE129"/>
  <c r="BE137"/>
  <c r="E50" i="3"/>
  <c r="J83"/>
  <c r="BE93"/>
  <c r="BE99"/>
  <c r="BE106"/>
  <c r="F59"/>
  <c r="BE102"/>
  <c r="E72" i="2"/>
  <c r="BE93"/>
  <c r="BE117"/>
  <c r="BE125"/>
  <c r="J52"/>
  <c r="F55"/>
  <c r="BE89"/>
  <c r="BE107"/>
  <c r="BE109"/>
  <c r="BE112"/>
  <c r="BE114"/>
  <c r="BE85"/>
  <c r="BE98"/>
  <c r="BE132"/>
  <c r="BE136"/>
  <c r="BE102"/>
  <c r="BE105"/>
  <c r="BE120"/>
  <c r="BE122"/>
  <c r="BE128"/>
  <c r="F34"/>
  <c r="BA56" i="1" s="1"/>
  <c r="J36" i="3"/>
  <c r="AW57" i="1" s="1"/>
  <c r="F37" i="4"/>
  <c r="BD59" i="1" s="1"/>
  <c r="F37" i="5"/>
  <c r="BB60" i="1" s="1"/>
  <c r="F36" i="4"/>
  <c r="BC59" i="1" s="1"/>
  <c r="F36" i="3"/>
  <c r="BA57" i="1" s="1"/>
  <c r="F39" i="5"/>
  <c r="BD60" i="1" s="1"/>
  <c r="J34" i="4"/>
  <c r="AW59" i="1" s="1"/>
  <c r="F38" i="3"/>
  <c r="BC57" i="1" s="1"/>
  <c r="F36" i="2"/>
  <c r="BC56" i="1"/>
  <c r="F36" i="5"/>
  <c r="BA60" i="1" s="1"/>
  <c r="F35" i="2"/>
  <c r="BB56" i="1"/>
  <c r="J34" i="2"/>
  <c r="AW56" i="1" s="1"/>
  <c r="F35" i="4"/>
  <c r="BB59" i="1"/>
  <c r="J36" i="5"/>
  <c r="AW60" i="1" s="1"/>
  <c r="F34" i="4"/>
  <c r="BA59" i="1"/>
  <c r="F37" i="3"/>
  <c r="BB57" i="1" s="1"/>
  <c r="AS54"/>
  <c r="F39" i="3"/>
  <c r="BD57" i="1" s="1"/>
  <c r="F37" i="2"/>
  <c r="BD56" i="1" s="1"/>
  <c r="F38" i="5"/>
  <c r="BC60" i="1" s="1"/>
  <c r="BK91" i="5" l="1"/>
  <c r="J91" s="1"/>
  <c r="J65" s="1"/>
  <c r="BK83" i="2"/>
  <c r="J83" s="1"/>
  <c r="J60" s="1"/>
  <c r="BK91" i="3"/>
  <c r="J91" s="1"/>
  <c r="J65" s="1"/>
  <c r="J92" i="5"/>
  <c r="J66"/>
  <c r="AG59" i="1"/>
  <c r="J83" i="4"/>
  <c r="J60" s="1"/>
  <c r="J59"/>
  <c r="F33" i="2"/>
  <c r="AZ56" i="1" s="1"/>
  <c r="BC55"/>
  <c r="AY55"/>
  <c r="J33" i="4"/>
  <c r="AV59" i="1" s="1"/>
  <c r="AT59" s="1"/>
  <c r="AN59" s="1"/>
  <c r="J33" i="2"/>
  <c r="AV56" i="1" s="1"/>
  <c r="AT56" s="1"/>
  <c r="J35" i="5"/>
  <c r="AV60" i="1" s="1"/>
  <c r="AT60" s="1"/>
  <c r="BC58"/>
  <c r="AY58"/>
  <c r="AU58"/>
  <c r="F33" i="4"/>
  <c r="AZ59" i="1" s="1"/>
  <c r="BB58"/>
  <c r="AX58" s="1"/>
  <c r="BA55"/>
  <c r="AW55" s="1"/>
  <c r="AU55"/>
  <c r="AU54" s="1"/>
  <c r="BA58"/>
  <c r="AW58" s="1"/>
  <c r="BB55"/>
  <c r="J35" i="3"/>
  <c r="AV57" i="1" s="1"/>
  <c r="AT57" s="1"/>
  <c r="BD55"/>
  <c r="F35" i="5"/>
  <c r="AZ60" i="1" s="1"/>
  <c r="BD58"/>
  <c r="F35" i="3"/>
  <c r="AZ57" i="1" s="1"/>
  <c r="BK90" i="5" l="1"/>
  <c r="BK89" s="1"/>
  <c r="J89" s="1"/>
  <c r="J63" s="1"/>
  <c r="BK90" i="3"/>
  <c r="J90" s="1"/>
  <c r="J64" s="1"/>
  <c r="BK82" i="2"/>
  <c r="J82" s="1"/>
  <c r="J59" s="1"/>
  <c r="J39" i="4"/>
  <c r="AZ58" i="1"/>
  <c r="AV58" s="1"/>
  <c r="AT58" s="1"/>
  <c r="AZ55"/>
  <c r="AV55" s="1"/>
  <c r="AT55" s="1"/>
  <c r="BD54"/>
  <c r="W33"/>
  <c r="BB54"/>
  <c r="W31" s="1"/>
  <c r="AX55"/>
  <c r="BC54"/>
  <c r="W32" s="1"/>
  <c r="BA54"/>
  <c r="W30" s="1"/>
  <c r="BK89" i="3" l="1"/>
  <c r="J89" s="1"/>
  <c r="J32" s="1"/>
  <c r="AG57" i="1" s="1"/>
  <c r="J90" i="5"/>
  <c r="J64" s="1"/>
  <c r="J32"/>
  <c r="AG60" i="1" s="1"/>
  <c r="AG58" s="1"/>
  <c r="J30" i="2"/>
  <c r="AG56" i="1" s="1"/>
  <c r="AY54"/>
  <c r="AW54"/>
  <c r="AK30" s="1"/>
  <c r="AX54"/>
  <c r="AZ54"/>
  <c r="AV54" s="1"/>
  <c r="AK29" s="1"/>
  <c r="J41" i="3" l="1"/>
  <c r="J39" i="2"/>
  <c r="J63" i="3"/>
  <c r="J41" i="5"/>
  <c r="AN56" i="1"/>
  <c r="AN60"/>
  <c r="AN57"/>
  <c r="AN58"/>
  <c r="AG55"/>
  <c r="AG54" s="1"/>
  <c r="AT54"/>
  <c r="W29"/>
  <c r="AK26" l="1"/>
  <c r="AK35" s="1"/>
  <c r="AN54"/>
  <c r="AN55"/>
</calcChain>
</file>

<file path=xl/sharedStrings.xml><?xml version="1.0" encoding="utf-8"?>
<sst xmlns="http://schemas.openxmlformats.org/spreadsheetml/2006/main" count="2580" uniqueCount="477">
  <si>
    <t>Export Komplet</t>
  </si>
  <si>
    <t>VZ</t>
  </si>
  <si>
    <t>2.0</t>
  </si>
  <si>
    <t>ZAMOK</t>
  </si>
  <si>
    <t>False</t>
  </si>
  <si>
    <t>{2b7d0ba4-1c1a-4128-b509-0b63ce940fe8}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</si>
  <si>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</si>
  <si>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</si>
  <si>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</si>
  <si>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</si>
  <si>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</si>
  <si>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</si>
  <si>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</si>
  <si>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</si>
  <si>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101-3010-18/zelen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</si>
  <si>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</si>
  <si>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</si>
  <si>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C24 a C48 v k.ú. Božejovice</t>
  </si>
  <si>
    <t>KSO:</t>
  </si>
  <si>
    <t/>
  </si>
  <si>
    <t>CC-CZ:</t>
  </si>
  <si>
    <t>Místo:</t>
  </si>
  <si>
    <t>Božejovicce</t>
  </si>
  <si>
    <t>Datum:</t>
  </si>
  <si>
    <t>15. 3. 2024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</si>
  <si>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</si>
  <si>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</si>
  <si>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</si>
  <si>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</si>
  <si>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</si>
  <si>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</si>
  <si>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</si>
  <si>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</si>
  <si>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</si>
  <si>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</si>
  <si>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</si>
  <si>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</si>
  <si>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Poznámka:</t>
  </si>
  <si>
    <t xml:space="preserve">Soupis prací je sestaven pomocí software KROS4 společnosti ÚRS Praha, a.s. s využitím cenové soustavy ÚRS 2022/II._x000D_
Výpočty výměr neuvedené v soupisu byly stanoveny za použití software AutoCAD, RoadPAC, RoadCAD, příp. PowerCivil V8i a jsou uvedeny v PD (viz Bilance zemních prací a Sestava ploch a kubatur zemních prací a konstrukčních  vrstev), která je nedílnou součástí zadání VZ._x000D_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</si>
  <si>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</si>
  <si>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</si>
  <si>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</si>
  <si>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</si>
  <si>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</si>
  <si>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</si>
  <si>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</si>
  <si>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</si>
  <si>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</si>
  <si>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</si>
  <si>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</si>
  <si>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</si>
  <si>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</si>
  <si>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</si>
  <si>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</si>
  <si>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</si>
  <si>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</si>
  <si>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</si>
  <si>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</si>
  <si>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</si>
  <si>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</si>
  <si>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</si>
  <si>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</si>
  <si>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</si>
  <si>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</si>
  <si>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</si>
  <si>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</si>
  <si>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</si>
  <si>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</si>
  <si>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</si>
  <si>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</si>
  <si>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</si>
  <si>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</si>
  <si>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</si>
  <si>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</si>
  <si>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</si>
  <si>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</si>
  <si>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</si>
  <si>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</si>
  <si>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 xml:space="preserve"> Polní cesta C24</t>
  </si>
  <si>
    <t>STA</t>
  </si>
  <si>
    <t>1</t>
  </si>
  <si>
    <t>{075f80c4-ad56-41f7-ab46-ae9859a00948}</t>
  </si>
  <si>
    <t>2</t>
  </si>
  <si>
    <t>/</t>
  </si>
  <si>
    <t>Soupis</t>
  </si>
  <si>
    <t>###NOINSERT###</t>
  </si>
  <si>
    <t>VRN</t>
  </si>
  <si>
    <t>Vedlejší rozpočtové náklady</t>
  </si>
  <si>
    <t>{fa5332dd-1247-434c-afdc-07d93bab21dd}</t>
  </si>
  <si>
    <t>SO 102-2</t>
  </si>
  <si>
    <t>Polní cesta C48, km 0,900-2,127</t>
  </si>
  <si>
    <t>{698f15f0-907b-4342-9509-1c8f98680d62}</t>
  </si>
  <si>
    <t>{a393a02b-2717-42f9-8464-f49bd369e5de}</t>
  </si>
  <si>
    <t>KRYCÍ LIST SOUPISU PRACÍ</t>
  </si>
  <si>
    <t>Objekt:</t>
  </si>
  <si>
    <t>SO 101 -  Polní cesta C24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</si>
  <si>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</si>
  <si>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</si>
  <si>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</si>
  <si>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</si>
  <si>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</si>
  <si>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N02 - Výsadba dřevin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</si>
  <si>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</si>
  <si>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</si>
  <si>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</si>
  <si>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</si>
  <si>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</si>
  <si>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</si>
  <si>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</si>
  <si>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</si>
  <si>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</si>
  <si>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</si>
  <si>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</si>
  <si>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</si>
  <si>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</si>
  <si>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</si>
  <si>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</si>
  <si>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</si>
  <si>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</si>
  <si>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N02</t>
  </si>
  <si>
    <t>Výsadba dřevin</t>
  </si>
  <si>
    <t>4</t>
  </si>
  <si>
    <t>K</t>
  </si>
  <si>
    <t>183101115</t>
  </si>
  <si>
    <t>Hloubení jamek pro vysazování rostlin v zemině tř.1 až 4 bez výměny půdy v rovině nebo na svahu do 1:5, objemu přes 0,125 do 0,40 m3</t>
  </si>
  <si>
    <t>kus</t>
  </si>
  <si>
    <t>CS ÚRS 2022 02</t>
  </si>
  <si>
    <t>299995953</t>
  </si>
  <si>
    <t>Online PSC</t>
  </si>
  <si>
    <t>https://podminky.urs.cz/item/CS_URS_2022_02/183101115</t>
  </si>
  <si>
    <t>VV</t>
  </si>
  <si>
    <t>"km 0,580 - KÚ - pravostranná výsadba" 31</t>
  </si>
  <si>
    <t>Součet</t>
  </si>
  <si>
    <t>184102113</t>
  </si>
  <si>
    <t>Výsadba dřeviny s balem do předem vyhloubené jamky se zalitím v rovině nebo na svahu do 1:5, při průměru balu přes 300 do 400 mm</t>
  </si>
  <si>
    <t>1501900354</t>
  </si>
  <si>
    <t>https://podminky.urs.cz/item/CS_URS_2022_02/184102113</t>
  </si>
  <si>
    <t>3</t>
  </si>
  <si>
    <t>184215132</t>
  </si>
  <si>
    <t>Ukotvení dřeviny kůly třemi kůly, délky přes 1 do 2 m</t>
  </si>
  <si>
    <t>1400766024</t>
  </si>
  <si>
    <t>https://podminky.urs.cz/item/CS_URS_2022_02/184215132</t>
  </si>
  <si>
    <t>slouží jako kotvení, ale i jako základ ochranného pláště dřeviny</t>
  </si>
  <si>
    <t>184807911</t>
  </si>
  <si>
    <t>Dodání a osazení kůlu k sazenici délky 2 m, průměru od 40 do 60 mm, s upevněním sazenice ke kůlu motouzem, sazenice 1 až 3 leté</t>
  </si>
  <si>
    <t>-26493047</t>
  </si>
  <si>
    <t>https://podminky.urs.cz/item/CS_URS_2022_02/184807911</t>
  </si>
  <si>
    <t>(31*3)</t>
  </si>
  <si>
    <t>5</t>
  </si>
  <si>
    <t>184813121</t>
  </si>
  <si>
    <t>Ochrana dřevin před okusem zvěří ručně v rovině nebo ve svahu do 1:5, pletivem, výšky do 2 m</t>
  </si>
  <si>
    <t>1189793836</t>
  </si>
  <si>
    <t>https://podminky.urs.cz/item/CS_URS_2022_02/184813121</t>
  </si>
  <si>
    <t>"ochranná konstrukce opory ze tří kůlů spojených příčkami dole i nahoře"31</t>
  </si>
  <si>
    <t>6</t>
  </si>
  <si>
    <t>184813134</t>
  </si>
  <si>
    <t>Ochrana dřevin před okusem zvěří chemicky nátěrem, v rovině nebo ve svahu do 1:5 listnatých, výšky přes 70 cm</t>
  </si>
  <si>
    <t>100 kus</t>
  </si>
  <si>
    <t>-1202704876</t>
  </si>
  <si>
    <t>https://podminky.urs.cz/item/CS_URS_2022_02/184813134</t>
  </si>
  <si>
    <t>7</t>
  </si>
  <si>
    <t>M</t>
  </si>
  <si>
    <t>251111110</t>
  </si>
  <si>
    <t xml:space="preserve">Hnojiva dusíkatá tuhá ledek amonný s vápencem </t>
  </si>
  <si>
    <t>kg</t>
  </si>
  <si>
    <t>8</t>
  </si>
  <si>
    <t>1006904564</t>
  </si>
  <si>
    <t>"strom 100g" 100*31/1000</t>
  </si>
  <si>
    <t>251911550</t>
  </si>
  <si>
    <t>Hnojiva průmyslová ostatní Cererit (bal. 5 kg)</t>
  </si>
  <si>
    <t>1016057545</t>
  </si>
  <si>
    <t>"stromy" (31)/4</t>
  </si>
  <si>
    <t>9</t>
  </si>
  <si>
    <t>02677006_d</t>
  </si>
  <si>
    <t>ovocný strom, OK 12-14 cm, VK</t>
  </si>
  <si>
    <t>-88762588</t>
  </si>
  <si>
    <t>"Ovocný strom"31</t>
  </si>
  <si>
    <t>10</t>
  </si>
  <si>
    <t>184816111</t>
  </si>
  <si>
    <t>Hnojení sazenic průmyslovými hnojivy v množství do 0,25 kg k jedné sazenici</t>
  </si>
  <si>
    <t>1957610150</t>
  </si>
  <si>
    <t>https://podminky.urs.cz/item/CS_URS_2022_02/184816111</t>
  </si>
  <si>
    <t>"stromy"31</t>
  </si>
  <si>
    <t>11</t>
  </si>
  <si>
    <t>184911431</t>
  </si>
  <si>
    <t>Mulčování vysazených rostlin mulčovací kůrou, tl. přes 100 do 150 mm v rovině nebo na svahu do 1:5</t>
  </si>
  <si>
    <t>m2</t>
  </si>
  <si>
    <t>278966928</t>
  </si>
  <si>
    <t>https://podminky.urs.cz/item/CS_URS_2022_02/184911431</t>
  </si>
  <si>
    <t>"solitery (1ks/1m2)"31</t>
  </si>
  <si>
    <t>12</t>
  </si>
  <si>
    <t>10391100</t>
  </si>
  <si>
    <t>kůra mulčovací VL</t>
  </si>
  <si>
    <t>m3</t>
  </si>
  <si>
    <t>-495998194</t>
  </si>
  <si>
    <t>31*0,15</t>
  </si>
  <si>
    <t>13</t>
  </si>
  <si>
    <t>185804312</t>
  </si>
  <si>
    <t>Zalití rostlin vodou plochy záhonů jednotlivě přes 20 m2</t>
  </si>
  <si>
    <t>876642032</t>
  </si>
  <si>
    <t>https://podminky.urs.cz/item/CS_URS_2022_02/185804312</t>
  </si>
  <si>
    <t>"stromy ks/30l" ((31)*0,03)*2</t>
  </si>
  <si>
    <t>14</t>
  </si>
  <si>
    <t>185851121</t>
  </si>
  <si>
    <t>Dovoz vody pro zálivku rostlin na vzdálenost do 1000 m</t>
  </si>
  <si>
    <t>-855698453</t>
  </si>
  <si>
    <t>https://podminky.urs.cz/item/CS_URS_2022_02/185851121</t>
  </si>
  <si>
    <t>185851129</t>
  </si>
  <si>
    <t>Dovoz vody pro zálivku rostlin Příplatek k ceně za každých dalších i započatých 1000 m</t>
  </si>
  <si>
    <t>-1805635460</t>
  </si>
  <si>
    <t>https://podminky.urs.cz/item/CS_URS_2022_02/185851129</t>
  </si>
  <si>
    <t>"+ 5km" 5*1,86</t>
  </si>
  <si>
    <t>OST</t>
  </si>
  <si>
    <t>Ostatní</t>
  </si>
  <si>
    <t>16</t>
  </si>
  <si>
    <t>181411121</t>
  </si>
  <si>
    <t>Založení trávníku na půdě předem připravené plochy do 1000 m2 výsevem včetně utažení lučního v rovině nebo na svahu do 1:5</t>
  </si>
  <si>
    <t>577365593</t>
  </si>
  <si>
    <t>https://podminky.urs.cz/item/CS_URS_2022_02/181411121</t>
  </si>
  <si>
    <t>"zatravnění parcely"7601-4072</t>
  </si>
  <si>
    <t>17</t>
  </si>
  <si>
    <t>00572472</t>
  </si>
  <si>
    <t>osivo směs travní krajinná-rovinná</t>
  </si>
  <si>
    <t>1113013683</t>
  </si>
  <si>
    <t>3529*0,025 'Přepočtené koeficientem množství</t>
  </si>
  <si>
    <t>Soupis:</t>
  </si>
  <si>
    <t>VRN - Vedlejší rozpočtové náklady</t>
  </si>
  <si>
    <t xml:space="preserve">    VRN -  Vedlejší rozpočtové náklady</t>
  </si>
  <si>
    <t xml:space="preserve">      VRN1 -  Průzkumné, geodetické a projektové práce</t>
  </si>
  <si>
    <t xml:space="preserve">      VRN9 - Ostatní náklady</t>
  </si>
  <si>
    <t xml:space="preserve"> Vedlejší rozpočtové náklady</t>
  </si>
  <si>
    <t>VRN1</t>
  </si>
  <si>
    <t xml:space="preserve"> Průzkumné, geodetické a projektové práce</t>
  </si>
  <si>
    <t>011002000.1</t>
  </si>
  <si>
    <t>Průzkumné práce</t>
  </si>
  <si>
    <t>soubor</t>
  </si>
  <si>
    <t>1024</t>
  </si>
  <si>
    <t>-2062497291</t>
  </si>
  <si>
    <t>SO101 - polní cesta C24</t>
  </si>
  <si>
    <t>"kabel Cetin" 1</t>
  </si>
  <si>
    <t>"nadzemní vedení VN"1</t>
  </si>
  <si>
    <t>"podrobné odvodňovací zařízení" 1</t>
  </si>
  <si>
    <t>012103000.1</t>
  </si>
  <si>
    <t>Geodetické práce před výstavbou</t>
  </si>
  <si>
    <t>847871373</t>
  </si>
  <si>
    <t>"SO101" 1</t>
  </si>
  <si>
    <t>013254000.1</t>
  </si>
  <si>
    <t>Dokumentace skutečného provedení stavby</t>
  </si>
  <si>
    <t>-1819236477</t>
  </si>
  <si>
    <t>VRN9</t>
  </si>
  <si>
    <t>Ostatní náklady</t>
  </si>
  <si>
    <t>091504000</t>
  </si>
  <si>
    <t>Ostatní náklady související s objektem náklady související s publikační činností</t>
  </si>
  <si>
    <t>-1487661782</t>
  </si>
  <si>
    <t>SO 102-2 - Polní cesta C48, km 0,900-2,127</t>
  </si>
  <si>
    <t>-1957492050</t>
  </si>
  <si>
    <t>"km 0,890-1,050 - pravostranná výsadba" 21</t>
  </si>
  <si>
    <t>"km 1,050-1,290 - pravostranná výsadba" 30</t>
  </si>
  <si>
    <t>"km 1,340-1,580 - pravostranná výsadba" 31</t>
  </si>
  <si>
    <t>-1933707167</t>
  </si>
  <si>
    <t>-655332313</t>
  </si>
  <si>
    <t>-2054743729</t>
  </si>
  <si>
    <t>(82*3)</t>
  </si>
  <si>
    <t>1780101735</t>
  </si>
  <si>
    <t>"ochranná konstrukce opory ze tří kůlů spojených příčkami dole i nahoře"82</t>
  </si>
  <si>
    <t>1746385386</t>
  </si>
  <si>
    <t>25111111</t>
  </si>
  <si>
    <t>ledek amonný s vápencem</t>
  </si>
  <si>
    <t>163047657</t>
  </si>
  <si>
    <t>"strom 100g" 100*82/1000</t>
  </si>
  <si>
    <t>25191155</t>
  </si>
  <si>
    <t>hnojivo průmyslové</t>
  </si>
  <si>
    <t>-1891135725</t>
  </si>
  <si>
    <t>"stromy" (82)/4</t>
  </si>
  <si>
    <t>127923308</t>
  </si>
  <si>
    <t>"jeřáb obecný - Moravský sladkoplodý"21</t>
  </si>
  <si>
    <t>"jabloň"30</t>
  </si>
  <si>
    <t>"hrušeň"31</t>
  </si>
  <si>
    <t>897659909</t>
  </si>
  <si>
    <t>"stromy"82</t>
  </si>
  <si>
    <t>1731304779</t>
  </si>
  <si>
    <t>"solitery (1ks/1m2)"82</t>
  </si>
  <si>
    <t>-2047054064</t>
  </si>
  <si>
    <t>82*0,15</t>
  </si>
  <si>
    <t>-2053284949</t>
  </si>
  <si>
    <t>"stromy ks/30l" ((82)*0,03)*2</t>
  </si>
  <si>
    <t>106118286</t>
  </si>
  <si>
    <t>-231645638</t>
  </si>
  <si>
    <t>"+ 5km" 5*4,92</t>
  </si>
  <si>
    <t>-1681152077</t>
  </si>
  <si>
    <t>"zatravnění parcely"13331-1151-9080</t>
  </si>
  <si>
    <t>-1579607632</t>
  </si>
  <si>
    <t>3100*0,025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</si>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</sst>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4911431" TargetMode="External"/><Relationship Id="rId13" Type="http://schemas.openxmlformats.org/officeDocument/2006/relationships/drawing" Target="../drawings/drawing2.xml"/><Relationship Id="rId3" Type="http://schemas.openxmlformats.org/officeDocument/2006/relationships/hyperlink" Target="https://podminky.urs.cz/item/CS_URS_2022_02/184215132" TargetMode="External"/><Relationship Id="rId7" Type="http://schemas.openxmlformats.org/officeDocument/2006/relationships/hyperlink" Target="https://podminky.urs.cz/item/CS_URS_2022_02/184816111" TargetMode="External"/><Relationship Id="rId12" Type="http://schemas.openxmlformats.org/officeDocument/2006/relationships/hyperlink" Target="https://podminky.urs.cz/item/CS_URS_2022_02/181411121" TargetMode="External"/><Relationship Id="rId2" Type="http://schemas.openxmlformats.org/officeDocument/2006/relationships/hyperlink" Target="https://podminky.urs.cz/item/CS_URS_2022_02/184102113" TargetMode="External"/><Relationship Id="rId1" Type="http://schemas.openxmlformats.org/officeDocument/2006/relationships/hyperlink" Target="https://podminky.urs.cz/item/CS_URS_2022_02/183101115" TargetMode="External"/><Relationship Id="rId6" Type="http://schemas.openxmlformats.org/officeDocument/2006/relationships/hyperlink" Target="https://podminky.urs.cz/item/CS_URS_2022_02/184813134" TargetMode="External"/><Relationship Id="rId11" Type="http://schemas.openxmlformats.org/officeDocument/2006/relationships/hyperlink" Target="https://podminky.urs.cz/item/CS_URS_2022_02/185851129" TargetMode="External"/><Relationship Id="rId5" Type="http://schemas.openxmlformats.org/officeDocument/2006/relationships/hyperlink" Target="https://podminky.urs.cz/item/CS_URS_2022_02/184813121" TargetMode="External"/><Relationship Id="rId10" Type="http://schemas.openxmlformats.org/officeDocument/2006/relationships/hyperlink" Target="https://podminky.urs.cz/item/CS_URS_2022_02/185851121" TargetMode="External"/><Relationship Id="rId4" Type="http://schemas.openxmlformats.org/officeDocument/2006/relationships/hyperlink" Target="https://podminky.urs.cz/item/CS_URS_2022_02/184807911" TargetMode="External"/><Relationship Id="rId9" Type="http://schemas.openxmlformats.org/officeDocument/2006/relationships/hyperlink" Target="https://podminky.urs.cz/item/CS_URS_2022_02/18580431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4911431" TargetMode="External"/><Relationship Id="rId13" Type="http://schemas.openxmlformats.org/officeDocument/2006/relationships/drawing" Target="../drawings/drawing4.xml"/><Relationship Id="rId3" Type="http://schemas.openxmlformats.org/officeDocument/2006/relationships/hyperlink" Target="https://podminky.urs.cz/item/CS_URS_2022_02/184215132" TargetMode="External"/><Relationship Id="rId7" Type="http://schemas.openxmlformats.org/officeDocument/2006/relationships/hyperlink" Target="https://podminky.urs.cz/item/CS_URS_2022_02/184816111" TargetMode="External"/><Relationship Id="rId12" Type="http://schemas.openxmlformats.org/officeDocument/2006/relationships/hyperlink" Target="https://podminky.urs.cz/item/CS_URS_2022_02/181411121" TargetMode="External"/><Relationship Id="rId2" Type="http://schemas.openxmlformats.org/officeDocument/2006/relationships/hyperlink" Target="https://podminky.urs.cz/item/CS_URS_2022_02/184102113" TargetMode="External"/><Relationship Id="rId1" Type="http://schemas.openxmlformats.org/officeDocument/2006/relationships/hyperlink" Target="https://podminky.urs.cz/item/CS_URS_2022_02/183101115" TargetMode="External"/><Relationship Id="rId6" Type="http://schemas.openxmlformats.org/officeDocument/2006/relationships/hyperlink" Target="https://podminky.urs.cz/item/CS_URS_2022_02/184813134" TargetMode="External"/><Relationship Id="rId11" Type="http://schemas.openxmlformats.org/officeDocument/2006/relationships/hyperlink" Target="https://podminky.urs.cz/item/CS_URS_2022_02/185851129" TargetMode="External"/><Relationship Id="rId5" Type="http://schemas.openxmlformats.org/officeDocument/2006/relationships/hyperlink" Target="https://podminky.urs.cz/item/CS_URS_2022_02/184813121" TargetMode="External"/><Relationship Id="rId10" Type="http://schemas.openxmlformats.org/officeDocument/2006/relationships/hyperlink" Target="https://podminky.urs.cz/item/CS_URS_2022_02/185851121" TargetMode="External"/><Relationship Id="rId4" Type="http://schemas.openxmlformats.org/officeDocument/2006/relationships/hyperlink" Target="https://podminky.urs.cz/item/CS_URS_2022_02/184807911" TargetMode="External"/><Relationship Id="rId9" Type="http://schemas.openxmlformats.org/officeDocument/2006/relationships/hyperlink" Target="https://podminky.urs.cz/item/CS_URS_2022_02/18580431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7"/>
      <c r="AS2" s="377"/>
      <c r="AT2" s="377"/>
      <c r="AU2" s="377"/>
      <c r="AV2" s="377"/>
      <c r="AW2" s="377"/>
      <c r="AX2" s="377"/>
      <c r="AY2" s="377"/>
      <c r="AZ2" s="377"/>
      <c r="BA2" s="377"/>
      <c r="BB2" s="377"/>
      <c r="BC2" s="377"/>
      <c r="BD2" s="377"/>
      <c r="BE2" s="377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1" t="s">
        <v>14</v>
      </c>
      <c r="L5" s="362"/>
      <c r="M5" s="362"/>
      <c r="N5" s="362"/>
      <c r="O5" s="362"/>
      <c r="P5" s="362"/>
      <c r="Q5" s="362"/>
      <c r="R5" s="362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H5" s="362"/>
      <c r="AI5" s="362"/>
      <c r="AJ5" s="362"/>
      <c r="AK5" s="362"/>
      <c r="AL5" s="362"/>
      <c r="AM5" s="362"/>
      <c r="AN5" s="362"/>
      <c r="AO5" s="362"/>
      <c r="AP5" s="24"/>
      <c r="AQ5" s="24"/>
      <c r="AR5" s="22"/>
      <c r="BE5" s="358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3" t="s">
        <v>17</v>
      </c>
      <c r="L6" s="362"/>
      <c r="M6" s="362"/>
      <c r="N6" s="362"/>
      <c r="O6" s="362"/>
      <c r="P6" s="362"/>
      <c r="Q6" s="362"/>
      <c r="R6" s="362"/>
      <c r="S6" s="362"/>
      <c r="T6" s="362"/>
      <c r="U6" s="362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H6" s="362"/>
      <c r="AI6" s="362"/>
      <c r="AJ6" s="362"/>
      <c r="AK6" s="362"/>
      <c r="AL6" s="362"/>
      <c r="AM6" s="362"/>
      <c r="AN6" s="362"/>
      <c r="AO6" s="362"/>
      <c r="AP6" s="24"/>
      <c r="AQ6" s="24"/>
      <c r="AR6" s="22"/>
      <c r="BE6" s="359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9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59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9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59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59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9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59"/>
      <c r="BS13" s="19" t="s">
        <v>6</v>
      </c>
    </row>
    <row r="14" spans="1:74" ht="12.75">
      <c r="B14" s="23"/>
      <c r="C14" s="24"/>
      <c r="D14" s="24"/>
      <c r="E14" s="364" t="s">
        <v>31</v>
      </c>
      <c r="F14" s="365"/>
      <c r="G14" s="365"/>
      <c r="H14" s="365"/>
      <c r="I14" s="365"/>
      <c r="J14" s="365"/>
      <c r="K14" s="365"/>
      <c r="L14" s="365"/>
      <c r="M14" s="365"/>
      <c r="N14" s="365"/>
      <c r="O14" s="365"/>
      <c r="P14" s="365"/>
      <c r="Q14" s="365"/>
      <c r="R14" s="365"/>
      <c r="S14" s="365"/>
      <c r="T14" s="365"/>
      <c r="U14" s="365"/>
      <c r="V14" s="365"/>
      <c r="W14" s="365"/>
      <c r="X14" s="365"/>
      <c r="Y14" s="365"/>
      <c r="Z14" s="365"/>
      <c r="AA14" s="365"/>
      <c r="AB14" s="365"/>
      <c r="AC14" s="365"/>
      <c r="AD14" s="365"/>
      <c r="AE14" s="365"/>
      <c r="AF14" s="365"/>
      <c r="AG14" s="365"/>
      <c r="AH14" s="365"/>
      <c r="AI14" s="365"/>
      <c r="AJ14" s="365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59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9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59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59"/>
      <c r="BS17" s="19" t="s">
        <v>35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9"/>
      <c r="BS18" s="19" t="s">
        <v>6</v>
      </c>
    </row>
    <row r="19" spans="1:71" s="1" customFormat="1" ht="12" customHeight="1">
      <c r="B19" s="23"/>
      <c r="C19" s="24"/>
      <c r="D19" s="31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59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59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9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9"/>
    </row>
    <row r="23" spans="1:71" s="1" customFormat="1" ht="60" customHeight="1">
      <c r="B23" s="23"/>
      <c r="C23" s="24"/>
      <c r="D23" s="24"/>
      <c r="E23" s="366" t="s">
        <v>38</v>
      </c>
      <c r="F23" s="366"/>
      <c r="G23" s="366"/>
      <c r="H23" s="366"/>
      <c r="I23" s="366"/>
      <c r="J23" s="366"/>
      <c r="K23" s="366"/>
      <c r="L23" s="366"/>
      <c r="M23" s="366"/>
      <c r="N23" s="366"/>
      <c r="O23" s="366"/>
      <c r="P23" s="366"/>
      <c r="Q23" s="366"/>
      <c r="R23" s="366"/>
      <c r="S23" s="366"/>
      <c r="T23" s="366"/>
      <c r="U23" s="366"/>
      <c r="V23" s="366"/>
      <c r="W23" s="366"/>
      <c r="X23" s="366"/>
      <c r="Y23" s="366"/>
      <c r="Z23" s="366"/>
      <c r="AA23" s="366"/>
      <c r="AB23" s="366"/>
      <c r="AC23" s="366"/>
      <c r="AD23" s="366"/>
      <c r="AE23" s="366"/>
      <c r="AF23" s="366"/>
      <c r="AG23" s="366"/>
      <c r="AH23" s="366"/>
      <c r="AI23" s="366"/>
      <c r="AJ23" s="366"/>
      <c r="AK23" s="366"/>
      <c r="AL23" s="366"/>
      <c r="AM23" s="366"/>
      <c r="AN23" s="366"/>
      <c r="AO23" s="24"/>
      <c r="AP23" s="24"/>
      <c r="AQ23" s="24"/>
      <c r="AR23" s="22"/>
      <c r="BE23" s="359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9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9"/>
    </row>
    <row r="26" spans="1:71" s="2" customFormat="1" ht="25.9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7">
        <f>ROUND(AG54,2)</f>
        <v>0</v>
      </c>
      <c r="AL26" s="368"/>
      <c r="AM26" s="368"/>
      <c r="AN26" s="368"/>
      <c r="AO26" s="368"/>
      <c r="AP26" s="38"/>
      <c r="AQ26" s="38"/>
      <c r="AR26" s="41"/>
      <c r="BE26" s="359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9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9" t="s">
        <v>40</v>
      </c>
      <c r="M28" s="369"/>
      <c r="N28" s="369"/>
      <c r="O28" s="369"/>
      <c r="P28" s="369"/>
      <c r="Q28" s="38"/>
      <c r="R28" s="38"/>
      <c r="S28" s="38"/>
      <c r="T28" s="38"/>
      <c r="U28" s="38"/>
      <c r="V28" s="38"/>
      <c r="W28" s="369" t="s">
        <v>41</v>
      </c>
      <c r="X28" s="369"/>
      <c r="Y28" s="369"/>
      <c r="Z28" s="369"/>
      <c r="AA28" s="369"/>
      <c r="AB28" s="369"/>
      <c r="AC28" s="369"/>
      <c r="AD28" s="369"/>
      <c r="AE28" s="369"/>
      <c r="AF28" s="38"/>
      <c r="AG28" s="38"/>
      <c r="AH28" s="38"/>
      <c r="AI28" s="38"/>
      <c r="AJ28" s="38"/>
      <c r="AK28" s="369" t="s">
        <v>42</v>
      </c>
      <c r="AL28" s="369"/>
      <c r="AM28" s="369"/>
      <c r="AN28" s="369"/>
      <c r="AO28" s="369"/>
      <c r="AP28" s="38"/>
      <c r="AQ28" s="38"/>
      <c r="AR28" s="41"/>
      <c r="BE28" s="359"/>
    </row>
    <row r="29" spans="1:71" s="3" customFormat="1" ht="14.45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72">
        <v>0.21</v>
      </c>
      <c r="M29" s="371"/>
      <c r="N29" s="371"/>
      <c r="O29" s="371"/>
      <c r="P29" s="371"/>
      <c r="Q29" s="43"/>
      <c r="R29" s="43"/>
      <c r="S29" s="43"/>
      <c r="T29" s="43"/>
      <c r="U29" s="43"/>
      <c r="V29" s="43"/>
      <c r="W29" s="370">
        <f>ROUND(AZ54, 2)</f>
        <v>0</v>
      </c>
      <c r="X29" s="371"/>
      <c r="Y29" s="371"/>
      <c r="Z29" s="371"/>
      <c r="AA29" s="371"/>
      <c r="AB29" s="371"/>
      <c r="AC29" s="371"/>
      <c r="AD29" s="371"/>
      <c r="AE29" s="371"/>
      <c r="AF29" s="43"/>
      <c r="AG29" s="43"/>
      <c r="AH29" s="43"/>
      <c r="AI29" s="43"/>
      <c r="AJ29" s="43"/>
      <c r="AK29" s="370">
        <f>ROUND(AV54, 2)</f>
        <v>0</v>
      </c>
      <c r="AL29" s="371"/>
      <c r="AM29" s="371"/>
      <c r="AN29" s="371"/>
      <c r="AO29" s="371"/>
      <c r="AP29" s="43"/>
      <c r="AQ29" s="43"/>
      <c r="AR29" s="44"/>
      <c r="BE29" s="360"/>
    </row>
    <row r="30" spans="1:71" s="3" customFormat="1" ht="14.45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72">
        <v>0.15</v>
      </c>
      <c r="M30" s="371"/>
      <c r="N30" s="371"/>
      <c r="O30" s="371"/>
      <c r="P30" s="371"/>
      <c r="Q30" s="43"/>
      <c r="R30" s="43"/>
      <c r="S30" s="43"/>
      <c r="T30" s="43"/>
      <c r="U30" s="43"/>
      <c r="V30" s="43"/>
      <c r="W30" s="370">
        <f>ROUND(BA54, 2)</f>
        <v>0</v>
      </c>
      <c r="X30" s="371"/>
      <c r="Y30" s="371"/>
      <c r="Z30" s="371"/>
      <c r="AA30" s="371"/>
      <c r="AB30" s="371"/>
      <c r="AC30" s="371"/>
      <c r="AD30" s="371"/>
      <c r="AE30" s="371"/>
      <c r="AF30" s="43"/>
      <c r="AG30" s="43"/>
      <c r="AH30" s="43"/>
      <c r="AI30" s="43"/>
      <c r="AJ30" s="43"/>
      <c r="AK30" s="370">
        <f>ROUND(AW54, 2)</f>
        <v>0</v>
      </c>
      <c r="AL30" s="371"/>
      <c r="AM30" s="371"/>
      <c r="AN30" s="371"/>
      <c r="AO30" s="371"/>
      <c r="AP30" s="43"/>
      <c r="AQ30" s="43"/>
      <c r="AR30" s="44"/>
      <c r="BE30" s="360"/>
    </row>
    <row r="31" spans="1:71" s="3" customFormat="1" ht="14.45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72">
        <v>0.21</v>
      </c>
      <c r="M31" s="371"/>
      <c r="N31" s="371"/>
      <c r="O31" s="371"/>
      <c r="P31" s="371"/>
      <c r="Q31" s="43"/>
      <c r="R31" s="43"/>
      <c r="S31" s="43"/>
      <c r="T31" s="43"/>
      <c r="U31" s="43"/>
      <c r="V31" s="43"/>
      <c r="W31" s="370">
        <f>ROUND(BB54, 2)</f>
        <v>0</v>
      </c>
      <c r="X31" s="371"/>
      <c r="Y31" s="371"/>
      <c r="Z31" s="371"/>
      <c r="AA31" s="371"/>
      <c r="AB31" s="371"/>
      <c r="AC31" s="371"/>
      <c r="AD31" s="371"/>
      <c r="AE31" s="371"/>
      <c r="AF31" s="43"/>
      <c r="AG31" s="43"/>
      <c r="AH31" s="43"/>
      <c r="AI31" s="43"/>
      <c r="AJ31" s="43"/>
      <c r="AK31" s="370">
        <v>0</v>
      </c>
      <c r="AL31" s="371"/>
      <c r="AM31" s="371"/>
      <c r="AN31" s="371"/>
      <c r="AO31" s="371"/>
      <c r="AP31" s="43"/>
      <c r="AQ31" s="43"/>
      <c r="AR31" s="44"/>
      <c r="BE31" s="360"/>
    </row>
    <row r="32" spans="1:71" s="3" customFormat="1" ht="14.45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72">
        <v>0.15</v>
      </c>
      <c r="M32" s="371"/>
      <c r="N32" s="371"/>
      <c r="O32" s="371"/>
      <c r="P32" s="371"/>
      <c r="Q32" s="43"/>
      <c r="R32" s="43"/>
      <c r="S32" s="43"/>
      <c r="T32" s="43"/>
      <c r="U32" s="43"/>
      <c r="V32" s="43"/>
      <c r="W32" s="370">
        <f>ROUND(BC54, 2)</f>
        <v>0</v>
      </c>
      <c r="X32" s="371"/>
      <c r="Y32" s="371"/>
      <c r="Z32" s="371"/>
      <c r="AA32" s="371"/>
      <c r="AB32" s="371"/>
      <c r="AC32" s="371"/>
      <c r="AD32" s="371"/>
      <c r="AE32" s="371"/>
      <c r="AF32" s="43"/>
      <c r="AG32" s="43"/>
      <c r="AH32" s="43"/>
      <c r="AI32" s="43"/>
      <c r="AJ32" s="43"/>
      <c r="AK32" s="370">
        <v>0</v>
      </c>
      <c r="AL32" s="371"/>
      <c r="AM32" s="371"/>
      <c r="AN32" s="371"/>
      <c r="AO32" s="371"/>
      <c r="AP32" s="43"/>
      <c r="AQ32" s="43"/>
      <c r="AR32" s="44"/>
      <c r="BE32" s="360"/>
    </row>
    <row r="33" spans="1:57" s="3" customFormat="1" ht="14.45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72">
        <v>0</v>
      </c>
      <c r="M33" s="371"/>
      <c r="N33" s="371"/>
      <c r="O33" s="371"/>
      <c r="P33" s="371"/>
      <c r="Q33" s="43"/>
      <c r="R33" s="43"/>
      <c r="S33" s="43"/>
      <c r="T33" s="43"/>
      <c r="U33" s="43"/>
      <c r="V33" s="43"/>
      <c r="W33" s="370">
        <f>ROUND(BD54, 2)</f>
        <v>0</v>
      </c>
      <c r="X33" s="371"/>
      <c r="Y33" s="371"/>
      <c r="Z33" s="371"/>
      <c r="AA33" s="371"/>
      <c r="AB33" s="371"/>
      <c r="AC33" s="371"/>
      <c r="AD33" s="371"/>
      <c r="AE33" s="371"/>
      <c r="AF33" s="43"/>
      <c r="AG33" s="43"/>
      <c r="AH33" s="43"/>
      <c r="AI33" s="43"/>
      <c r="AJ33" s="43"/>
      <c r="AK33" s="370">
        <v>0</v>
      </c>
      <c r="AL33" s="371"/>
      <c r="AM33" s="371"/>
      <c r="AN33" s="371"/>
      <c r="AO33" s="371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76" t="s">
        <v>51</v>
      </c>
      <c r="Y35" s="374"/>
      <c r="Z35" s="374"/>
      <c r="AA35" s="374"/>
      <c r="AB35" s="374"/>
      <c r="AC35" s="47"/>
      <c r="AD35" s="47"/>
      <c r="AE35" s="47"/>
      <c r="AF35" s="47"/>
      <c r="AG35" s="47"/>
      <c r="AH35" s="47"/>
      <c r="AI35" s="47"/>
      <c r="AJ35" s="47"/>
      <c r="AK35" s="373">
        <f>SUM(AK26:AK33)</f>
        <v>0</v>
      </c>
      <c r="AL35" s="374"/>
      <c r="AM35" s="374"/>
      <c r="AN35" s="374"/>
      <c r="AO35" s="375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101-3010-18/zelen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34" t="str">
        <f>K6</f>
        <v>Polní cesty C24 a C48 v k.ú. Božejovice</v>
      </c>
      <c r="M45" s="335"/>
      <c r="N45" s="335"/>
      <c r="O45" s="335"/>
      <c r="P45" s="335"/>
      <c r="Q45" s="335"/>
      <c r="R45" s="335"/>
      <c r="S45" s="335"/>
      <c r="T45" s="335"/>
      <c r="U45" s="335"/>
      <c r="V45" s="335"/>
      <c r="W45" s="335"/>
      <c r="X45" s="335"/>
      <c r="Y45" s="335"/>
      <c r="Z45" s="335"/>
      <c r="AA45" s="335"/>
      <c r="AB45" s="335"/>
      <c r="AC45" s="335"/>
      <c r="AD45" s="335"/>
      <c r="AE45" s="335"/>
      <c r="AF45" s="335"/>
      <c r="AG45" s="335"/>
      <c r="AH45" s="335"/>
      <c r="AI45" s="335"/>
      <c r="AJ45" s="335"/>
      <c r="AK45" s="335"/>
      <c r="AL45" s="335"/>
      <c r="AM45" s="335"/>
      <c r="AN45" s="335"/>
      <c r="AO45" s="335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Božejovicce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36" t="str">
        <f>IF(AN8= "","",AN8)</f>
        <v>15. 3. 2024</v>
      </c>
      <c r="AN47" s="336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ČR-Státní pozemkový úřad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43" t="str">
        <f>IF(E17="","",E17)</f>
        <v>AGROPROJEKT PSO s.r.o.</v>
      </c>
      <c r="AN49" s="344"/>
      <c r="AO49" s="344"/>
      <c r="AP49" s="344"/>
      <c r="AQ49" s="38"/>
      <c r="AR49" s="41"/>
      <c r="AS49" s="337" t="s">
        <v>53</v>
      </c>
      <c r="AT49" s="338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343" t="str">
        <f>IF(E20="","",E20)</f>
        <v>AGROPROJEKT PSO s.r.o.</v>
      </c>
      <c r="AN50" s="344"/>
      <c r="AO50" s="344"/>
      <c r="AP50" s="344"/>
      <c r="AQ50" s="38"/>
      <c r="AR50" s="41"/>
      <c r="AS50" s="339"/>
      <c r="AT50" s="340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41"/>
      <c r="AT51" s="342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45" t="s">
        <v>54</v>
      </c>
      <c r="D52" s="346"/>
      <c r="E52" s="346"/>
      <c r="F52" s="346"/>
      <c r="G52" s="346"/>
      <c r="H52" s="68"/>
      <c r="I52" s="348" t="s">
        <v>55</v>
      </c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7" t="s">
        <v>56</v>
      </c>
      <c r="AH52" s="346"/>
      <c r="AI52" s="346"/>
      <c r="AJ52" s="346"/>
      <c r="AK52" s="346"/>
      <c r="AL52" s="346"/>
      <c r="AM52" s="346"/>
      <c r="AN52" s="348" t="s">
        <v>57</v>
      </c>
      <c r="AO52" s="346"/>
      <c r="AP52" s="346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6">
        <f>ROUND(AG55+AG58,2)</f>
        <v>0</v>
      </c>
      <c r="AH54" s="356"/>
      <c r="AI54" s="356"/>
      <c r="AJ54" s="356"/>
      <c r="AK54" s="356"/>
      <c r="AL54" s="356"/>
      <c r="AM54" s="356"/>
      <c r="AN54" s="357">
        <f t="shared" ref="AN54:AN60" si="0">SUM(AG54,AT54)</f>
        <v>0</v>
      </c>
      <c r="AO54" s="357"/>
      <c r="AP54" s="357"/>
      <c r="AQ54" s="80" t="s">
        <v>19</v>
      </c>
      <c r="AR54" s="81"/>
      <c r="AS54" s="82">
        <f>ROUND(AS55+AS58,2)</f>
        <v>0</v>
      </c>
      <c r="AT54" s="83">
        <f t="shared" ref="AT54:AT60" si="1">ROUND(SUM(AV54:AW54),2)</f>
        <v>0</v>
      </c>
      <c r="AU54" s="84">
        <f>ROUND(AU55+AU58,5)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ROUND(AZ55+AZ58,2)</f>
        <v>0</v>
      </c>
      <c r="BA54" s="83">
        <f>ROUND(BA55+BA58,2)</f>
        <v>0</v>
      </c>
      <c r="BB54" s="83">
        <f>ROUND(BB55+BB58,2)</f>
        <v>0</v>
      </c>
      <c r="BC54" s="83">
        <f>ROUND(BC55+BC58,2)</f>
        <v>0</v>
      </c>
      <c r="BD54" s="85">
        <f>ROUND(BD55+BD58,2)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16.5" customHeight="1">
      <c r="B55" s="88"/>
      <c r="C55" s="89"/>
      <c r="D55" s="352" t="s">
        <v>77</v>
      </c>
      <c r="E55" s="352"/>
      <c r="F55" s="352"/>
      <c r="G55" s="352"/>
      <c r="H55" s="352"/>
      <c r="I55" s="90"/>
      <c r="J55" s="352" t="s">
        <v>78</v>
      </c>
      <c r="K55" s="352"/>
      <c r="L55" s="352"/>
      <c r="M55" s="352"/>
      <c r="N55" s="352"/>
      <c r="O55" s="352"/>
      <c r="P55" s="352"/>
      <c r="Q55" s="352"/>
      <c r="R55" s="352"/>
      <c r="S55" s="352"/>
      <c r="T55" s="352"/>
      <c r="U55" s="352"/>
      <c r="V55" s="352"/>
      <c r="W55" s="352"/>
      <c r="X55" s="352"/>
      <c r="Y55" s="352"/>
      <c r="Z55" s="352"/>
      <c r="AA55" s="352"/>
      <c r="AB55" s="352"/>
      <c r="AC55" s="352"/>
      <c r="AD55" s="352"/>
      <c r="AE55" s="352"/>
      <c r="AF55" s="352"/>
      <c r="AG55" s="349">
        <f>ROUND(SUM(AG56:AG57),2)</f>
        <v>0</v>
      </c>
      <c r="AH55" s="350"/>
      <c r="AI55" s="350"/>
      <c r="AJ55" s="350"/>
      <c r="AK55" s="350"/>
      <c r="AL55" s="350"/>
      <c r="AM55" s="350"/>
      <c r="AN55" s="351">
        <f t="shared" si="0"/>
        <v>0</v>
      </c>
      <c r="AO55" s="350"/>
      <c r="AP55" s="350"/>
      <c r="AQ55" s="91" t="s">
        <v>79</v>
      </c>
      <c r="AR55" s="92"/>
      <c r="AS55" s="93">
        <f>ROUND(SUM(AS56:AS57),2)</f>
        <v>0</v>
      </c>
      <c r="AT55" s="94">
        <f t="shared" si="1"/>
        <v>0</v>
      </c>
      <c r="AU55" s="95">
        <f>ROUND(SUM(AU56:AU57),5)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ROUND(SUM(AZ56:AZ57),2)</f>
        <v>0</v>
      </c>
      <c r="BA55" s="94">
        <f>ROUND(SUM(BA56:BA57),2)</f>
        <v>0</v>
      </c>
      <c r="BB55" s="94">
        <f>ROUND(SUM(BB56:BB57),2)</f>
        <v>0</v>
      </c>
      <c r="BC55" s="94">
        <f>ROUND(SUM(BC56:BC57),2)</f>
        <v>0</v>
      </c>
      <c r="BD55" s="96">
        <f>ROUND(SUM(BD56:BD57),2)</f>
        <v>0</v>
      </c>
      <c r="BS55" s="97" t="s">
        <v>72</v>
      </c>
      <c r="BT55" s="97" t="s">
        <v>80</v>
      </c>
      <c r="BV55" s="97" t="s">
        <v>75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4" customFormat="1" ht="16.5" customHeight="1">
      <c r="A56" s="98" t="s">
        <v>83</v>
      </c>
      <c r="B56" s="53"/>
      <c r="C56" s="99"/>
      <c r="D56" s="99"/>
      <c r="E56" s="355" t="s">
        <v>77</v>
      </c>
      <c r="F56" s="355"/>
      <c r="G56" s="355"/>
      <c r="H56" s="355"/>
      <c r="I56" s="355"/>
      <c r="J56" s="99"/>
      <c r="K56" s="355" t="s">
        <v>78</v>
      </c>
      <c r="L56" s="355"/>
      <c r="M56" s="355"/>
      <c r="N56" s="355"/>
      <c r="O56" s="355"/>
      <c r="P56" s="355"/>
      <c r="Q56" s="355"/>
      <c r="R56" s="355"/>
      <c r="S56" s="355"/>
      <c r="T56" s="355"/>
      <c r="U56" s="355"/>
      <c r="V56" s="355"/>
      <c r="W56" s="355"/>
      <c r="X56" s="355"/>
      <c r="Y56" s="355"/>
      <c r="Z56" s="355"/>
      <c r="AA56" s="355"/>
      <c r="AB56" s="355"/>
      <c r="AC56" s="355"/>
      <c r="AD56" s="355"/>
      <c r="AE56" s="355"/>
      <c r="AF56" s="355"/>
      <c r="AG56" s="353">
        <f>'SO 101 -  Polní cesta C24'!J30</f>
        <v>0</v>
      </c>
      <c r="AH56" s="354"/>
      <c r="AI56" s="354"/>
      <c r="AJ56" s="354"/>
      <c r="AK56" s="354"/>
      <c r="AL56" s="354"/>
      <c r="AM56" s="354"/>
      <c r="AN56" s="353">
        <f t="shared" si="0"/>
        <v>0</v>
      </c>
      <c r="AO56" s="354"/>
      <c r="AP56" s="354"/>
      <c r="AQ56" s="100" t="s">
        <v>84</v>
      </c>
      <c r="AR56" s="55"/>
      <c r="AS56" s="101">
        <v>0</v>
      </c>
      <c r="AT56" s="102">
        <f t="shared" si="1"/>
        <v>0</v>
      </c>
      <c r="AU56" s="103">
        <f>'SO 101 -  Polní cesta C24'!P82</f>
        <v>0</v>
      </c>
      <c r="AV56" s="102">
        <f>'SO 101 -  Polní cesta C24'!J33</f>
        <v>0</v>
      </c>
      <c r="AW56" s="102">
        <f>'SO 101 -  Polní cesta C24'!J34</f>
        <v>0</v>
      </c>
      <c r="AX56" s="102">
        <f>'SO 101 -  Polní cesta C24'!J35</f>
        <v>0</v>
      </c>
      <c r="AY56" s="102">
        <f>'SO 101 -  Polní cesta C24'!J36</f>
        <v>0</v>
      </c>
      <c r="AZ56" s="102">
        <f>'SO 101 -  Polní cesta C24'!F33</f>
        <v>0</v>
      </c>
      <c r="BA56" s="102">
        <f>'SO 101 -  Polní cesta C24'!F34</f>
        <v>0</v>
      </c>
      <c r="BB56" s="102">
        <f>'SO 101 -  Polní cesta C24'!F35</f>
        <v>0</v>
      </c>
      <c r="BC56" s="102">
        <f>'SO 101 -  Polní cesta C24'!F36</f>
        <v>0</v>
      </c>
      <c r="BD56" s="104">
        <f>'SO 101 -  Polní cesta C24'!F37</f>
        <v>0</v>
      </c>
      <c r="BT56" s="105" t="s">
        <v>82</v>
      </c>
      <c r="BU56" s="105" t="s">
        <v>85</v>
      </c>
      <c r="BV56" s="105" t="s">
        <v>75</v>
      </c>
      <c r="BW56" s="105" t="s">
        <v>81</v>
      </c>
      <c r="BX56" s="105" t="s">
        <v>5</v>
      </c>
      <c r="CL56" s="105" t="s">
        <v>19</v>
      </c>
      <c r="CM56" s="105" t="s">
        <v>82</v>
      </c>
    </row>
    <row r="57" spans="1:91" s="4" customFormat="1" ht="16.5" customHeight="1">
      <c r="A57" s="98" t="s">
        <v>83</v>
      </c>
      <c r="B57" s="53"/>
      <c r="C57" s="99"/>
      <c r="D57" s="99"/>
      <c r="E57" s="355" t="s">
        <v>86</v>
      </c>
      <c r="F57" s="355"/>
      <c r="G57" s="355"/>
      <c r="H57" s="355"/>
      <c r="I57" s="355"/>
      <c r="J57" s="99"/>
      <c r="K57" s="355" t="s">
        <v>87</v>
      </c>
      <c r="L57" s="355"/>
      <c r="M57" s="355"/>
      <c r="N57" s="355"/>
      <c r="O57" s="355"/>
      <c r="P57" s="355"/>
      <c r="Q57" s="355"/>
      <c r="R57" s="355"/>
      <c r="S57" s="355"/>
      <c r="T57" s="355"/>
      <c r="U57" s="355"/>
      <c r="V57" s="355"/>
      <c r="W57" s="355"/>
      <c r="X57" s="355"/>
      <c r="Y57" s="355"/>
      <c r="Z57" s="355"/>
      <c r="AA57" s="355"/>
      <c r="AB57" s="355"/>
      <c r="AC57" s="355"/>
      <c r="AD57" s="355"/>
      <c r="AE57" s="355"/>
      <c r="AF57" s="355"/>
      <c r="AG57" s="353">
        <f>'VRN - Vedlejší rozpočtové...'!J32</f>
        <v>0</v>
      </c>
      <c r="AH57" s="354"/>
      <c r="AI57" s="354"/>
      <c r="AJ57" s="354"/>
      <c r="AK57" s="354"/>
      <c r="AL57" s="354"/>
      <c r="AM57" s="354"/>
      <c r="AN57" s="353">
        <f t="shared" si="0"/>
        <v>0</v>
      </c>
      <c r="AO57" s="354"/>
      <c r="AP57" s="354"/>
      <c r="AQ57" s="100" t="s">
        <v>84</v>
      </c>
      <c r="AR57" s="55"/>
      <c r="AS57" s="101">
        <v>0</v>
      </c>
      <c r="AT57" s="102">
        <f t="shared" si="1"/>
        <v>0</v>
      </c>
      <c r="AU57" s="103">
        <f>'VRN - Vedlejší rozpočtové...'!P89</f>
        <v>0</v>
      </c>
      <c r="AV57" s="102">
        <f>'VRN - Vedlejší rozpočtové...'!J35</f>
        <v>0</v>
      </c>
      <c r="AW57" s="102">
        <f>'VRN - Vedlejší rozpočtové...'!J36</f>
        <v>0</v>
      </c>
      <c r="AX57" s="102">
        <f>'VRN - Vedlejší rozpočtové...'!J37</f>
        <v>0</v>
      </c>
      <c r="AY57" s="102">
        <f>'VRN - Vedlejší rozpočtové...'!J38</f>
        <v>0</v>
      </c>
      <c r="AZ57" s="102">
        <f>'VRN - Vedlejší rozpočtové...'!F35</f>
        <v>0</v>
      </c>
      <c r="BA57" s="102">
        <f>'VRN - Vedlejší rozpočtové...'!F36</f>
        <v>0</v>
      </c>
      <c r="BB57" s="102">
        <f>'VRN - Vedlejší rozpočtové...'!F37</f>
        <v>0</v>
      </c>
      <c r="BC57" s="102">
        <f>'VRN - Vedlejší rozpočtové...'!F38</f>
        <v>0</v>
      </c>
      <c r="BD57" s="104">
        <f>'VRN - Vedlejší rozpočtové...'!F39</f>
        <v>0</v>
      </c>
      <c r="BT57" s="105" t="s">
        <v>82</v>
      </c>
      <c r="BV57" s="105" t="s">
        <v>75</v>
      </c>
      <c r="BW57" s="105" t="s">
        <v>88</v>
      </c>
      <c r="BX57" s="105" t="s">
        <v>81</v>
      </c>
      <c r="CL57" s="105" t="s">
        <v>19</v>
      </c>
    </row>
    <row r="58" spans="1:91" s="7" customFormat="1" ht="24.75" customHeight="1">
      <c r="B58" s="88"/>
      <c r="C58" s="89"/>
      <c r="D58" s="352" t="s">
        <v>89</v>
      </c>
      <c r="E58" s="352"/>
      <c r="F58" s="352"/>
      <c r="G58" s="352"/>
      <c r="H58" s="352"/>
      <c r="I58" s="90"/>
      <c r="J58" s="352" t="s">
        <v>90</v>
      </c>
      <c r="K58" s="352"/>
      <c r="L58" s="352"/>
      <c r="M58" s="352"/>
      <c r="N58" s="352"/>
      <c r="O58" s="352"/>
      <c r="P58" s="352"/>
      <c r="Q58" s="352"/>
      <c r="R58" s="352"/>
      <c r="S58" s="352"/>
      <c r="T58" s="352"/>
      <c r="U58" s="352"/>
      <c r="V58" s="352"/>
      <c r="W58" s="352"/>
      <c r="X58" s="352"/>
      <c r="Y58" s="352"/>
      <c r="Z58" s="352"/>
      <c r="AA58" s="352"/>
      <c r="AB58" s="352"/>
      <c r="AC58" s="352"/>
      <c r="AD58" s="352"/>
      <c r="AE58" s="352"/>
      <c r="AF58" s="352"/>
      <c r="AG58" s="349">
        <f>ROUND(SUM(AG59:AG60),2)</f>
        <v>0</v>
      </c>
      <c r="AH58" s="350"/>
      <c r="AI58" s="350"/>
      <c r="AJ58" s="350"/>
      <c r="AK58" s="350"/>
      <c r="AL58" s="350"/>
      <c r="AM58" s="350"/>
      <c r="AN58" s="351">
        <f t="shared" si="0"/>
        <v>0</v>
      </c>
      <c r="AO58" s="350"/>
      <c r="AP58" s="350"/>
      <c r="AQ58" s="91" t="s">
        <v>79</v>
      </c>
      <c r="AR58" s="92"/>
      <c r="AS58" s="93">
        <f>ROUND(SUM(AS59:AS60),2)</f>
        <v>0</v>
      </c>
      <c r="AT58" s="94">
        <f t="shared" si="1"/>
        <v>0</v>
      </c>
      <c r="AU58" s="95">
        <f>ROUND(SUM(AU59:AU60),5)</f>
        <v>0</v>
      </c>
      <c r="AV58" s="94">
        <f>ROUND(AZ58*L29,2)</f>
        <v>0</v>
      </c>
      <c r="AW58" s="94">
        <f>ROUND(BA58*L30,2)</f>
        <v>0</v>
      </c>
      <c r="AX58" s="94">
        <f>ROUND(BB58*L29,2)</f>
        <v>0</v>
      </c>
      <c r="AY58" s="94">
        <f>ROUND(BC58*L30,2)</f>
        <v>0</v>
      </c>
      <c r="AZ58" s="94">
        <f>ROUND(SUM(AZ59:AZ60),2)</f>
        <v>0</v>
      </c>
      <c r="BA58" s="94">
        <f>ROUND(SUM(BA59:BA60),2)</f>
        <v>0</v>
      </c>
      <c r="BB58" s="94">
        <f>ROUND(SUM(BB59:BB60),2)</f>
        <v>0</v>
      </c>
      <c r="BC58" s="94">
        <f>ROUND(SUM(BC59:BC60),2)</f>
        <v>0</v>
      </c>
      <c r="BD58" s="96">
        <f>ROUND(SUM(BD59:BD60),2)</f>
        <v>0</v>
      </c>
      <c r="BS58" s="97" t="s">
        <v>72</v>
      </c>
      <c r="BT58" s="97" t="s">
        <v>80</v>
      </c>
      <c r="BV58" s="97" t="s">
        <v>75</v>
      </c>
      <c r="BW58" s="97" t="s">
        <v>91</v>
      </c>
      <c r="BX58" s="97" t="s">
        <v>5</v>
      </c>
      <c r="CL58" s="97" t="s">
        <v>19</v>
      </c>
      <c r="CM58" s="97" t="s">
        <v>82</v>
      </c>
    </row>
    <row r="59" spans="1:91" s="4" customFormat="1" ht="23.25" customHeight="1">
      <c r="A59" s="98" t="s">
        <v>83</v>
      </c>
      <c r="B59" s="53"/>
      <c r="C59" s="99"/>
      <c r="D59" s="99"/>
      <c r="E59" s="355" t="s">
        <v>89</v>
      </c>
      <c r="F59" s="355"/>
      <c r="G59" s="355"/>
      <c r="H59" s="355"/>
      <c r="I59" s="355"/>
      <c r="J59" s="99"/>
      <c r="K59" s="355" t="s">
        <v>90</v>
      </c>
      <c r="L59" s="355"/>
      <c r="M59" s="355"/>
      <c r="N59" s="355"/>
      <c r="O59" s="355"/>
      <c r="P59" s="355"/>
      <c r="Q59" s="355"/>
      <c r="R59" s="355"/>
      <c r="S59" s="355"/>
      <c r="T59" s="355"/>
      <c r="U59" s="355"/>
      <c r="V59" s="355"/>
      <c r="W59" s="355"/>
      <c r="X59" s="355"/>
      <c r="Y59" s="355"/>
      <c r="Z59" s="355"/>
      <c r="AA59" s="355"/>
      <c r="AB59" s="355"/>
      <c r="AC59" s="355"/>
      <c r="AD59" s="355"/>
      <c r="AE59" s="355"/>
      <c r="AF59" s="355"/>
      <c r="AG59" s="353">
        <f>'SO 102-2 - Polní cesta C4...'!J30</f>
        <v>0</v>
      </c>
      <c r="AH59" s="354"/>
      <c r="AI59" s="354"/>
      <c r="AJ59" s="354"/>
      <c r="AK59" s="354"/>
      <c r="AL59" s="354"/>
      <c r="AM59" s="354"/>
      <c r="AN59" s="353">
        <f t="shared" si="0"/>
        <v>0</v>
      </c>
      <c r="AO59" s="354"/>
      <c r="AP59" s="354"/>
      <c r="AQ59" s="100" t="s">
        <v>84</v>
      </c>
      <c r="AR59" s="55"/>
      <c r="AS59" s="101">
        <v>0</v>
      </c>
      <c r="AT59" s="102">
        <f t="shared" si="1"/>
        <v>0</v>
      </c>
      <c r="AU59" s="103">
        <f>'SO 102-2 - Polní cesta C4...'!P82</f>
        <v>0</v>
      </c>
      <c r="AV59" s="102">
        <f>'SO 102-2 - Polní cesta C4...'!J33</f>
        <v>0</v>
      </c>
      <c r="AW59" s="102">
        <f>'SO 102-2 - Polní cesta C4...'!J34</f>
        <v>0</v>
      </c>
      <c r="AX59" s="102">
        <f>'SO 102-2 - Polní cesta C4...'!J35</f>
        <v>0</v>
      </c>
      <c r="AY59" s="102">
        <f>'SO 102-2 - Polní cesta C4...'!J36</f>
        <v>0</v>
      </c>
      <c r="AZ59" s="102">
        <f>'SO 102-2 - Polní cesta C4...'!F33</f>
        <v>0</v>
      </c>
      <c r="BA59" s="102">
        <f>'SO 102-2 - Polní cesta C4...'!F34</f>
        <v>0</v>
      </c>
      <c r="BB59" s="102">
        <f>'SO 102-2 - Polní cesta C4...'!F35</f>
        <v>0</v>
      </c>
      <c r="BC59" s="102">
        <f>'SO 102-2 - Polní cesta C4...'!F36</f>
        <v>0</v>
      </c>
      <c r="BD59" s="104">
        <f>'SO 102-2 - Polní cesta C4...'!F37</f>
        <v>0</v>
      </c>
      <c r="BT59" s="105" t="s">
        <v>82</v>
      </c>
      <c r="BU59" s="105" t="s">
        <v>85</v>
      </c>
      <c r="BV59" s="105" t="s">
        <v>75</v>
      </c>
      <c r="BW59" s="105" t="s">
        <v>91</v>
      </c>
      <c r="BX59" s="105" t="s">
        <v>5</v>
      </c>
      <c r="CL59" s="105" t="s">
        <v>19</v>
      </c>
      <c r="CM59" s="105" t="s">
        <v>82</v>
      </c>
    </row>
    <row r="60" spans="1:91" s="4" customFormat="1" ht="16.5" customHeight="1">
      <c r="A60" s="98" t="s">
        <v>83</v>
      </c>
      <c r="B60" s="53"/>
      <c r="C60" s="99"/>
      <c r="D60" s="99"/>
      <c r="E60" s="355" t="s">
        <v>86</v>
      </c>
      <c r="F60" s="355"/>
      <c r="G60" s="355"/>
      <c r="H60" s="355"/>
      <c r="I60" s="355"/>
      <c r="J60" s="99"/>
      <c r="K60" s="355" t="s">
        <v>87</v>
      </c>
      <c r="L60" s="355"/>
      <c r="M60" s="355"/>
      <c r="N60" s="355"/>
      <c r="O60" s="355"/>
      <c r="P60" s="355"/>
      <c r="Q60" s="355"/>
      <c r="R60" s="355"/>
      <c r="S60" s="355"/>
      <c r="T60" s="355"/>
      <c r="U60" s="355"/>
      <c r="V60" s="355"/>
      <c r="W60" s="355"/>
      <c r="X60" s="355"/>
      <c r="Y60" s="355"/>
      <c r="Z60" s="355"/>
      <c r="AA60" s="355"/>
      <c r="AB60" s="355"/>
      <c r="AC60" s="355"/>
      <c r="AD60" s="355"/>
      <c r="AE60" s="355"/>
      <c r="AF60" s="355"/>
      <c r="AG60" s="353">
        <f>'VRN - Vedlejší rozpočtové..._01'!J32</f>
        <v>0</v>
      </c>
      <c r="AH60" s="354"/>
      <c r="AI60" s="354"/>
      <c r="AJ60" s="354"/>
      <c r="AK60" s="354"/>
      <c r="AL60" s="354"/>
      <c r="AM60" s="354"/>
      <c r="AN60" s="353">
        <f t="shared" si="0"/>
        <v>0</v>
      </c>
      <c r="AO60" s="354"/>
      <c r="AP60" s="354"/>
      <c r="AQ60" s="100" t="s">
        <v>84</v>
      </c>
      <c r="AR60" s="55"/>
      <c r="AS60" s="106">
        <v>0</v>
      </c>
      <c r="AT60" s="107">
        <f t="shared" si="1"/>
        <v>0</v>
      </c>
      <c r="AU60" s="108">
        <f>'VRN - Vedlejší rozpočtové..._01'!P89</f>
        <v>0</v>
      </c>
      <c r="AV60" s="107">
        <f>'VRN - Vedlejší rozpočtové..._01'!J35</f>
        <v>0</v>
      </c>
      <c r="AW60" s="107">
        <f>'VRN - Vedlejší rozpočtové..._01'!J36</f>
        <v>0</v>
      </c>
      <c r="AX60" s="107">
        <f>'VRN - Vedlejší rozpočtové..._01'!J37</f>
        <v>0</v>
      </c>
      <c r="AY60" s="107">
        <f>'VRN - Vedlejší rozpočtové..._01'!J38</f>
        <v>0</v>
      </c>
      <c r="AZ60" s="107">
        <f>'VRN - Vedlejší rozpočtové..._01'!F35</f>
        <v>0</v>
      </c>
      <c r="BA60" s="107">
        <f>'VRN - Vedlejší rozpočtové..._01'!F36</f>
        <v>0</v>
      </c>
      <c r="BB60" s="107">
        <f>'VRN - Vedlejší rozpočtové..._01'!F37</f>
        <v>0</v>
      </c>
      <c r="BC60" s="107">
        <f>'VRN - Vedlejší rozpočtové..._01'!F38</f>
        <v>0</v>
      </c>
      <c r="BD60" s="109">
        <f>'VRN - Vedlejší rozpočtové..._01'!F39</f>
        <v>0</v>
      </c>
      <c r="BT60" s="105" t="s">
        <v>82</v>
      </c>
      <c r="BV60" s="105" t="s">
        <v>75</v>
      </c>
      <c r="BW60" s="105" t="s">
        <v>92</v>
      </c>
      <c r="BX60" s="105" t="s">
        <v>91</v>
      </c>
      <c r="CL60" s="105" t="s">
        <v>19</v>
      </c>
    </row>
    <row r="61" spans="1:91" s="2" customFormat="1" ht="30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  <row r="62" spans="1:91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41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</sheetData>
  <sheetProtection algorithmName="SHA-512" hashValue="JRjGXlF946Jw0gBVYpMzZbEKEVb/lQHoEHHKvi5PPxSyAvme9FnmXorUrnm8wdZ3D2g0rlp2xoKUAhnsemHVSA==" saltValue="kBWuRepNY8T1ha3vmQxFQpeZvDtRtHn8a8kOChmQch0G7oun1uEaB82WjwLyyB1Wyk2Yo9otadcyUpjQrLg46w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E60:I60"/>
    <mergeCell ref="K60:AF60"/>
    <mergeCell ref="AG54:AM54"/>
    <mergeCell ref="AN54:AP54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SO 101 -  Polní cesta C24'!C2" display="/"/>
    <hyperlink ref="A57" location="'VRN - Vedlejší rozpočtové...'!C2" display="/"/>
    <hyperlink ref="A59" location="'SO 102-2 - Polní cesta C4...'!C2" display="/"/>
    <hyperlink ref="A60" location="'VRN - Vedlejší rozpočtové..._01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19" t="s">
        <v>81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93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78" t="str">
        <f>'Rekapitulace stavby'!K6</f>
        <v>Polní cesty C24 a C48 v k.ú. Božejovice</v>
      </c>
      <c r="F7" s="379"/>
      <c r="G7" s="379"/>
      <c r="H7" s="379"/>
      <c r="L7" s="22"/>
    </row>
    <row r="8" spans="1:46" s="2" customFormat="1" ht="12" customHeight="1">
      <c r="A8" s="36"/>
      <c r="B8" s="41"/>
      <c r="C8" s="36"/>
      <c r="D8" s="114" t="s">
        <v>94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0" t="s">
        <v>95</v>
      </c>
      <c r="F9" s="381"/>
      <c r="G9" s="381"/>
      <c r="H9" s="38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15. 3. 2024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2" t="str">
        <f>'Rekapitulace stavby'!E14</f>
        <v>Vyplň údaj</v>
      </c>
      <c r="F18" s="383"/>
      <c r="G18" s="383"/>
      <c r="H18" s="383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32</v>
      </c>
      <c r="E20" s="36"/>
      <c r="F20" s="36"/>
      <c r="G20" s="36"/>
      <c r="H20" s="36"/>
      <c r="I20" s="114" t="s">
        <v>26</v>
      </c>
      <c r="J20" s="105" t="s">
        <v>33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34</v>
      </c>
      <c r="F21" s="36"/>
      <c r="G21" s="36"/>
      <c r="H21" s="36"/>
      <c r="I21" s="114" t="s">
        <v>29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36</v>
      </c>
      <c r="E23" s="36"/>
      <c r="F23" s="36"/>
      <c r="G23" s="36"/>
      <c r="H23" s="36"/>
      <c r="I23" s="114" t="s">
        <v>26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34</v>
      </c>
      <c r="F24" s="36"/>
      <c r="G24" s="36"/>
      <c r="H24" s="36"/>
      <c r="I24" s="114" t="s">
        <v>29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37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84" t="s">
        <v>19</v>
      </c>
      <c r="F27" s="384"/>
      <c r="G27" s="384"/>
      <c r="H27" s="38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39</v>
      </c>
      <c r="E30" s="36"/>
      <c r="F30" s="36"/>
      <c r="G30" s="36"/>
      <c r="H30" s="36"/>
      <c r="I30" s="36"/>
      <c r="J30" s="122">
        <f>ROUND(J82,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41</v>
      </c>
      <c r="G32" s="36"/>
      <c r="H32" s="36"/>
      <c r="I32" s="123" t="s">
        <v>40</v>
      </c>
      <c r="J32" s="123" t="s">
        <v>42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43</v>
      </c>
      <c r="E33" s="114" t="s">
        <v>44</v>
      </c>
      <c r="F33" s="125">
        <f>ROUND((SUM(BE82:BE137)),  2)</f>
        <v>0</v>
      </c>
      <c r="G33" s="36"/>
      <c r="H33" s="36"/>
      <c r="I33" s="126">
        <v>0.21</v>
      </c>
      <c r="J33" s="125">
        <f>ROUND(((SUM(BE82:BE137))*I33),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45</v>
      </c>
      <c r="F34" s="125">
        <f>ROUND((SUM(BF82:BF137)),  2)</f>
        <v>0</v>
      </c>
      <c r="G34" s="36"/>
      <c r="H34" s="36"/>
      <c r="I34" s="126">
        <v>0.15</v>
      </c>
      <c r="J34" s="125">
        <f>ROUND(((SUM(BF82:BF137))*I34),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46</v>
      </c>
      <c r="F35" s="125">
        <f>ROUND((SUM(BG82:BG137)),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47</v>
      </c>
      <c r="F36" s="125">
        <f>ROUND((SUM(BH82:BH137)),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48</v>
      </c>
      <c r="F37" s="125">
        <f>ROUND((SUM(BI82:BI137)),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49</v>
      </c>
      <c r="E39" s="129"/>
      <c r="F39" s="129"/>
      <c r="G39" s="130" t="s">
        <v>50</v>
      </c>
      <c r="H39" s="131" t="s">
        <v>51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5" t="str">
        <f>E7</f>
        <v>Polní cesty C24 a C48 v k.ú. Božejovice</v>
      </c>
      <c r="F48" s="386"/>
      <c r="G48" s="386"/>
      <c r="H48" s="386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4" t="str">
        <f>E9</f>
        <v>SO 101 -  Polní cesta C24</v>
      </c>
      <c r="F50" s="387"/>
      <c r="G50" s="387"/>
      <c r="H50" s="38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Božejovicce</v>
      </c>
      <c r="G52" s="38"/>
      <c r="H52" s="38"/>
      <c r="I52" s="31" t="s">
        <v>23</v>
      </c>
      <c r="J52" s="61" t="str">
        <f>IF(J12="","",J12)</f>
        <v>15. 3. 2024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ČR-Státní pozemkový úřad</v>
      </c>
      <c r="G54" s="38"/>
      <c r="H54" s="38"/>
      <c r="I54" s="31" t="s">
        <v>32</v>
      </c>
      <c r="J54" s="34" t="str">
        <f>E21</f>
        <v>AGROPROJEKT PSO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AGROPROJEKT PSO s.r.o.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97</v>
      </c>
      <c r="D57" s="139"/>
      <c r="E57" s="139"/>
      <c r="F57" s="139"/>
      <c r="G57" s="139"/>
      <c r="H57" s="139"/>
      <c r="I57" s="139"/>
      <c r="J57" s="140" t="s">
        <v>98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71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42"/>
      <c r="C60" s="143"/>
      <c r="D60" s="144" t="s">
        <v>100</v>
      </c>
      <c r="E60" s="145"/>
      <c r="F60" s="145"/>
      <c r="G60" s="145"/>
      <c r="H60" s="145"/>
      <c r="I60" s="145"/>
      <c r="J60" s="146">
        <f>J83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101</v>
      </c>
      <c r="E61" s="150"/>
      <c r="F61" s="150"/>
      <c r="G61" s="150"/>
      <c r="H61" s="150"/>
      <c r="I61" s="150"/>
      <c r="J61" s="151">
        <f>J84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102</v>
      </c>
      <c r="E62" s="150"/>
      <c r="F62" s="150"/>
      <c r="G62" s="150"/>
      <c r="H62" s="150"/>
      <c r="I62" s="150"/>
      <c r="J62" s="151">
        <f>J131</f>
        <v>0</v>
      </c>
      <c r="K62" s="99"/>
      <c r="L62" s="152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5" t="s">
        <v>103</v>
      </c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85" t="str">
        <f>E7</f>
        <v>Polní cesty C24 a C48 v k.ú. Božejovice</v>
      </c>
      <c r="F72" s="386"/>
      <c r="G72" s="386"/>
      <c r="H72" s="386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94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34" t="str">
        <f>E9</f>
        <v>SO 101 -  Polní cesta C24</v>
      </c>
      <c r="F74" s="387"/>
      <c r="G74" s="387"/>
      <c r="H74" s="387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>Božejovicce</v>
      </c>
      <c r="G76" s="38"/>
      <c r="H76" s="38"/>
      <c r="I76" s="31" t="s">
        <v>23</v>
      </c>
      <c r="J76" s="61" t="str">
        <f>IF(J12="","",J12)</f>
        <v>15. 3. 2024</v>
      </c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5.7" customHeight="1">
      <c r="A78" s="36"/>
      <c r="B78" s="37"/>
      <c r="C78" s="31" t="s">
        <v>25</v>
      </c>
      <c r="D78" s="38"/>
      <c r="E78" s="38"/>
      <c r="F78" s="29" t="str">
        <f>E15</f>
        <v>ČR-Státní pozemkový úřad</v>
      </c>
      <c r="G78" s="38"/>
      <c r="H78" s="38"/>
      <c r="I78" s="31" t="s">
        <v>32</v>
      </c>
      <c r="J78" s="34" t="str">
        <f>E21</f>
        <v>AGROPROJEKT PSO s.r.o.</v>
      </c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5.7" customHeight="1">
      <c r="A79" s="36"/>
      <c r="B79" s="37"/>
      <c r="C79" s="31" t="s">
        <v>30</v>
      </c>
      <c r="D79" s="38"/>
      <c r="E79" s="38"/>
      <c r="F79" s="29" t="str">
        <f>IF(E18="","",E18)</f>
        <v>Vyplň údaj</v>
      </c>
      <c r="G79" s="38"/>
      <c r="H79" s="38"/>
      <c r="I79" s="31" t="s">
        <v>36</v>
      </c>
      <c r="J79" s="34" t="str">
        <f>E24</f>
        <v>AGROPROJEKT PSO s.r.o.</v>
      </c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53"/>
      <c r="B81" s="154"/>
      <c r="C81" s="155" t="s">
        <v>104</v>
      </c>
      <c r="D81" s="156" t="s">
        <v>58</v>
      </c>
      <c r="E81" s="156" t="s">
        <v>54</v>
      </c>
      <c r="F81" s="156" t="s">
        <v>55</v>
      </c>
      <c r="G81" s="156" t="s">
        <v>105</v>
      </c>
      <c r="H81" s="156" t="s">
        <v>106</v>
      </c>
      <c r="I81" s="156" t="s">
        <v>107</v>
      </c>
      <c r="J81" s="156" t="s">
        <v>98</v>
      </c>
      <c r="K81" s="157" t="s">
        <v>108</v>
      </c>
      <c r="L81" s="158"/>
      <c r="M81" s="70" t="s">
        <v>19</v>
      </c>
      <c r="N81" s="71" t="s">
        <v>43</v>
      </c>
      <c r="O81" s="71" t="s">
        <v>109</v>
      </c>
      <c r="P81" s="71" t="s">
        <v>110</v>
      </c>
      <c r="Q81" s="71" t="s">
        <v>111</v>
      </c>
      <c r="R81" s="71" t="s">
        <v>112</v>
      </c>
      <c r="S81" s="71" t="s">
        <v>113</v>
      </c>
      <c r="T81" s="72" t="s">
        <v>114</v>
      </c>
      <c r="U81" s="153"/>
      <c r="V81" s="153"/>
      <c r="W81" s="153"/>
      <c r="X81" s="153"/>
      <c r="Y81" s="153"/>
      <c r="Z81" s="153"/>
      <c r="AA81" s="153"/>
      <c r="AB81" s="153"/>
      <c r="AC81" s="153"/>
      <c r="AD81" s="153"/>
      <c r="AE81" s="153"/>
    </row>
    <row r="82" spans="1:65" s="2" customFormat="1" ht="22.9" customHeight="1">
      <c r="A82" s="36"/>
      <c r="B82" s="37"/>
      <c r="C82" s="77" t="s">
        <v>115</v>
      </c>
      <c r="D82" s="38"/>
      <c r="E82" s="38"/>
      <c r="F82" s="38"/>
      <c r="G82" s="38"/>
      <c r="H82" s="38"/>
      <c r="I82" s="38"/>
      <c r="J82" s="159">
        <f>BK82</f>
        <v>0</v>
      </c>
      <c r="K82" s="38"/>
      <c r="L82" s="41"/>
      <c r="M82" s="73"/>
      <c r="N82" s="160"/>
      <c r="O82" s="74"/>
      <c r="P82" s="161">
        <f>P83</f>
        <v>0</v>
      </c>
      <c r="Q82" s="74"/>
      <c r="R82" s="161">
        <f>R83</f>
        <v>1.9569050000000001</v>
      </c>
      <c r="S82" s="74"/>
      <c r="T82" s="162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72</v>
      </c>
      <c r="AU82" s="19" t="s">
        <v>99</v>
      </c>
      <c r="BK82" s="163">
        <f>BK83</f>
        <v>0</v>
      </c>
    </row>
    <row r="83" spans="1:65" s="12" customFormat="1" ht="25.9" customHeight="1">
      <c r="B83" s="164"/>
      <c r="C83" s="165"/>
      <c r="D83" s="166" t="s">
        <v>72</v>
      </c>
      <c r="E83" s="167" t="s">
        <v>116</v>
      </c>
      <c r="F83" s="167" t="s">
        <v>117</v>
      </c>
      <c r="G83" s="165"/>
      <c r="H83" s="165"/>
      <c r="I83" s="168"/>
      <c r="J83" s="169">
        <f>BK83</f>
        <v>0</v>
      </c>
      <c r="K83" s="165"/>
      <c r="L83" s="170"/>
      <c r="M83" s="171"/>
      <c r="N83" s="172"/>
      <c r="O83" s="172"/>
      <c r="P83" s="173">
        <f>P84+P131</f>
        <v>0</v>
      </c>
      <c r="Q83" s="172"/>
      <c r="R83" s="173">
        <f>R84+R131</f>
        <v>1.9569050000000001</v>
      </c>
      <c r="S83" s="172"/>
      <c r="T83" s="174">
        <f>T84+T131</f>
        <v>0</v>
      </c>
      <c r="AR83" s="175" t="s">
        <v>80</v>
      </c>
      <c r="AT83" s="176" t="s">
        <v>72</v>
      </c>
      <c r="AU83" s="176" t="s">
        <v>73</v>
      </c>
      <c r="AY83" s="175" t="s">
        <v>118</v>
      </c>
      <c r="BK83" s="177">
        <f>BK84+BK131</f>
        <v>0</v>
      </c>
    </row>
    <row r="84" spans="1:65" s="12" customFormat="1" ht="22.9" customHeight="1">
      <c r="B84" s="164"/>
      <c r="C84" s="165"/>
      <c r="D84" s="166" t="s">
        <v>72</v>
      </c>
      <c r="E84" s="178" t="s">
        <v>119</v>
      </c>
      <c r="F84" s="178" t="s">
        <v>120</v>
      </c>
      <c r="G84" s="165"/>
      <c r="H84" s="165"/>
      <c r="I84" s="168"/>
      <c r="J84" s="179">
        <f>BK84</f>
        <v>0</v>
      </c>
      <c r="K84" s="165"/>
      <c r="L84" s="170"/>
      <c r="M84" s="171"/>
      <c r="N84" s="172"/>
      <c r="O84" s="172"/>
      <c r="P84" s="173">
        <f>SUM(P85:P130)</f>
        <v>0</v>
      </c>
      <c r="Q84" s="172"/>
      <c r="R84" s="173">
        <f>SUM(R85:R130)</f>
        <v>1.8686800000000001</v>
      </c>
      <c r="S84" s="172"/>
      <c r="T84" s="174">
        <f>SUM(T85:T130)</f>
        <v>0</v>
      </c>
      <c r="AR84" s="175" t="s">
        <v>121</v>
      </c>
      <c r="AT84" s="176" t="s">
        <v>72</v>
      </c>
      <c r="AU84" s="176" t="s">
        <v>80</v>
      </c>
      <c r="AY84" s="175" t="s">
        <v>118</v>
      </c>
      <c r="BK84" s="177">
        <f>SUM(BK85:BK130)</f>
        <v>0</v>
      </c>
    </row>
    <row r="85" spans="1:65" s="2" customFormat="1" ht="24.2" customHeight="1">
      <c r="A85" s="36"/>
      <c r="B85" s="37"/>
      <c r="C85" s="180" t="s">
        <v>80</v>
      </c>
      <c r="D85" s="180" t="s">
        <v>122</v>
      </c>
      <c r="E85" s="181" t="s">
        <v>123</v>
      </c>
      <c r="F85" s="182" t="s">
        <v>124</v>
      </c>
      <c r="G85" s="183" t="s">
        <v>125</v>
      </c>
      <c r="H85" s="184">
        <v>31</v>
      </c>
      <c r="I85" s="185"/>
      <c r="J85" s="186">
        <f>ROUND(I85*H85,2)</f>
        <v>0</v>
      </c>
      <c r="K85" s="182" t="s">
        <v>126</v>
      </c>
      <c r="L85" s="41"/>
      <c r="M85" s="187" t="s">
        <v>19</v>
      </c>
      <c r="N85" s="188" t="s">
        <v>44</v>
      </c>
      <c r="O85" s="66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1" t="s">
        <v>121</v>
      </c>
      <c r="AT85" s="191" t="s">
        <v>122</v>
      </c>
      <c r="AU85" s="191" t="s">
        <v>82</v>
      </c>
      <c r="AY85" s="19" t="s">
        <v>118</v>
      </c>
      <c r="BE85" s="192">
        <f>IF(N85="základní",J85,0)</f>
        <v>0</v>
      </c>
      <c r="BF85" s="192">
        <f>IF(N85="snížená",J85,0)</f>
        <v>0</v>
      </c>
      <c r="BG85" s="192">
        <f>IF(N85="zákl. přenesená",J85,0)</f>
        <v>0</v>
      </c>
      <c r="BH85" s="192">
        <f>IF(N85="sníž. přenesená",J85,0)</f>
        <v>0</v>
      </c>
      <c r="BI85" s="192">
        <f>IF(N85="nulová",J85,0)</f>
        <v>0</v>
      </c>
      <c r="BJ85" s="19" t="s">
        <v>80</v>
      </c>
      <c r="BK85" s="192">
        <f>ROUND(I85*H85,2)</f>
        <v>0</v>
      </c>
      <c r="BL85" s="19" t="s">
        <v>121</v>
      </c>
      <c r="BM85" s="191" t="s">
        <v>127</v>
      </c>
    </row>
    <row r="86" spans="1:65" s="2" customFormat="1" ht="11.25">
      <c r="A86" s="36"/>
      <c r="B86" s="37"/>
      <c r="C86" s="38"/>
      <c r="D86" s="193" t="s">
        <v>128</v>
      </c>
      <c r="E86" s="38"/>
      <c r="F86" s="194" t="s">
        <v>129</v>
      </c>
      <c r="G86" s="38"/>
      <c r="H86" s="38"/>
      <c r="I86" s="195"/>
      <c r="J86" s="38"/>
      <c r="K86" s="38"/>
      <c r="L86" s="41"/>
      <c r="M86" s="196"/>
      <c r="N86" s="197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128</v>
      </c>
      <c r="AU86" s="19" t="s">
        <v>82</v>
      </c>
    </row>
    <row r="87" spans="1:65" s="13" customFormat="1" ht="11.25">
      <c r="B87" s="198"/>
      <c r="C87" s="199"/>
      <c r="D87" s="200" t="s">
        <v>130</v>
      </c>
      <c r="E87" s="201" t="s">
        <v>19</v>
      </c>
      <c r="F87" s="202" t="s">
        <v>131</v>
      </c>
      <c r="G87" s="199"/>
      <c r="H87" s="203">
        <v>31</v>
      </c>
      <c r="I87" s="204"/>
      <c r="J87" s="199"/>
      <c r="K87" s="199"/>
      <c r="L87" s="205"/>
      <c r="M87" s="206"/>
      <c r="N87" s="207"/>
      <c r="O87" s="207"/>
      <c r="P87" s="207"/>
      <c r="Q87" s="207"/>
      <c r="R87" s="207"/>
      <c r="S87" s="207"/>
      <c r="T87" s="208"/>
      <c r="AT87" s="209" t="s">
        <v>130</v>
      </c>
      <c r="AU87" s="209" t="s">
        <v>82</v>
      </c>
      <c r="AV87" s="13" t="s">
        <v>82</v>
      </c>
      <c r="AW87" s="13" t="s">
        <v>35</v>
      </c>
      <c r="AX87" s="13" t="s">
        <v>73</v>
      </c>
      <c r="AY87" s="209" t="s">
        <v>118</v>
      </c>
    </row>
    <row r="88" spans="1:65" s="14" customFormat="1" ht="11.25">
      <c r="B88" s="210"/>
      <c r="C88" s="211"/>
      <c r="D88" s="200" t="s">
        <v>130</v>
      </c>
      <c r="E88" s="212" t="s">
        <v>19</v>
      </c>
      <c r="F88" s="213" t="s">
        <v>132</v>
      </c>
      <c r="G88" s="211"/>
      <c r="H88" s="214">
        <v>31</v>
      </c>
      <c r="I88" s="215"/>
      <c r="J88" s="211"/>
      <c r="K88" s="211"/>
      <c r="L88" s="216"/>
      <c r="M88" s="217"/>
      <c r="N88" s="218"/>
      <c r="O88" s="218"/>
      <c r="P88" s="218"/>
      <c r="Q88" s="218"/>
      <c r="R88" s="218"/>
      <c r="S88" s="218"/>
      <c r="T88" s="219"/>
      <c r="AT88" s="220" t="s">
        <v>130</v>
      </c>
      <c r="AU88" s="220" t="s">
        <v>82</v>
      </c>
      <c r="AV88" s="14" t="s">
        <v>121</v>
      </c>
      <c r="AW88" s="14" t="s">
        <v>35</v>
      </c>
      <c r="AX88" s="14" t="s">
        <v>80</v>
      </c>
      <c r="AY88" s="220" t="s">
        <v>118</v>
      </c>
    </row>
    <row r="89" spans="1:65" s="2" customFormat="1" ht="24.2" customHeight="1">
      <c r="A89" s="36"/>
      <c r="B89" s="37"/>
      <c r="C89" s="180" t="s">
        <v>82</v>
      </c>
      <c r="D89" s="180" t="s">
        <v>122</v>
      </c>
      <c r="E89" s="181" t="s">
        <v>133</v>
      </c>
      <c r="F89" s="182" t="s">
        <v>134</v>
      </c>
      <c r="G89" s="183" t="s">
        <v>125</v>
      </c>
      <c r="H89" s="184">
        <v>31</v>
      </c>
      <c r="I89" s="185"/>
      <c r="J89" s="186">
        <f>ROUND(I89*H89,2)</f>
        <v>0</v>
      </c>
      <c r="K89" s="182" t="s">
        <v>126</v>
      </c>
      <c r="L89" s="41"/>
      <c r="M89" s="187" t="s">
        <v>19</v>
      </c>
      <c r="N89" s="188" t="s">
        <v>44</v>
      </c>
      <c r="O89" s="66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1" t="s">
        <v>121</v>
      </c>
      <c r="AT89" s="191" t="s">
        <v>122</v>
      </c>
      <c r="AU89" s="191" t="s">
        <v>82</v>
      </c>
      <c r="AY89" s="19" t="s">
        <v>118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9" t="s">
        <v>80</v>
      </c>
      <c r="BK89" s="192">
        <f>ROUND(I89*H89,2)</f>
        <v>0</v>
      </c>
      <c r="BL89" s="19" t="s">
        <v>121</v>
      </c>
      <c r="BM89" s="191" t="s">
        <v>135</v>
      </c>
    </row>
    <row r="90" spans="1:65" s="2" customFormat="1" ht="11.25">
      <c r="A90" s="36"/>
      <c r="B90" s="37"/>
      <c r="C90" s="38"/>
      <c r="D90" s="193" t="s">
        <v>128</v>
      </c>
      <c r="E90" s="38"/>
      <c r="F90" s="194" t="s">
        <v>136</v>
      </c>
      <c r="G90" s="38"/>
      <c r="H90" s="38"/>
      <c r="I90" s="195"/>
      <c r="J90" s="38"/>
      <c r="K90" s="38"/>
      <c r="L90" s="41"/>
      <c r="M90" s="196"/>
      <c r="N90" s="197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128</v>
      </c>
      <c r="AU90" s="19" t="s">
        <v>82</v>
      </c>
    </row>
    <row r="91" spans="1:65" s="13" customFormat="1" ht="11.25">
      <c r="B91" s="198"/>
      <c r="C91" s="199"/>
      <c r="D91" s="200" t="s">
        <v>130</v>
      </c>
      <c r="E91" s="201" t="s">
        <v>19</v>
      </c>
      <c r="F91" s="202" t="s">
        <v>131</v>
      </c>
      <c r="G91" s="199"/>
      <c r="H91" s="203">
        <v>31</v>
      </c>
      <c r="I91" s="204"/>
      <c r="J91" s="199"/>
      <c r="K91" s="199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130</v>
      </c>
      <c r="AU91" s="209" t="s">
        <v>82</v>
      </c>
      <c r="AV91" s="13" t="s">
        <v>82</v>
      </c>
      <c r="AW91" s="13" t="s">
        <v>35</v>
      </c>
      <c r="AX91" s="13" t="s">
        <v>73</v>
      </c>
      <c r="AY91" s="209" t="s">
        <v>118</v>
      </c>
    </row>
    <row r="92" spans="1:65" s="14" customFormat="1" ht="11.25">
      <c r="B92" s="210"/>
      <c r="C92" s="211"/>
      <c r="D92" s="200" t="s">
        <v>130</v>
      </c>
      <c r="E92" s="212" t="s">
        <v>19</v>
      </c>
      <c r="F92" s="213" t="s">
        <v>132</v>
      </c>
      <c r="G92" s="211"/>
      <c r="H92" s="214">
        <v>31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130</v>
      </c>
      <c r="AU92" s="220" t="s">
        <v>82</v>
      </c>
      <c r="AV92" s="14" t="s">
        <v>121</v>
      </c>
      <c r="AW92" s="14" t="s">
        <v>35</v>
      </c>
      <c r="AX92" s="14" t="s">
        <v>80</v>
      </c>
      <c r="AY92" s="220" t="s">
        <v>118</v>
      </c>
    </row>
    <row r="93" spans="1:65" s="2" customFormat="1" ht="16.5" customHeight="1">
      <c r="A93" s="36"/>
      <c r="B93" s="37"/>
      <c r="C93" s="180" t="s">
        <v>137</v>
      </c>
      <c r="D93" s="180" t="s">
        <v>122</v>
      </c>
      <c r="E93" s="181" t="s">
        <v>138</v>
      </c>
      <c r="F93" s="182" t="s">
        <v>139</v>
      </c>
      <c r="G93" s="183" t="s">
        <v>125</v>
      </c>
      <c r="H93" s="184">
        <v>31</v>
      </c>
      <c r="I93" s="185"/>
      <c r="J93" s="186">
        <f>ROUND(I93*H93,2)</f>
        <v>0</v>
      </c>
      <c r="K93" s="182" t="s">
        <v>126</v>
      </c>
      <c r="L93" s="41"/>
      <c r="M93" s="187" t="s">
        <v>19</v>
      </c>
      <c r="N93" s="188" t="s">
        <v>44</v>
      </c>
      <c r="O93" s="66"/>
      <c r="P93" s="189">
        <f>O93*H93</f>
        <v>0</v>
      </c>
      <c r="Q93" s="189">
        <v>5.0000000000000002E-5</v>
      </c>
      <c r="R93" s="189">
        <f>Q93*H93</f>
        <v>1.5500000000000002E-3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121</v>
      </c>
      <c r="AT93" s="191" t="s">
        <v>122</v>
      </c>
      <c r="AU93" s="191" t="s">
        <v>82</v>
      </c>
      <c r="AY93" s="19" t="s">
        <v>118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80</v>
      </c>
      <c r="BK93" s="192">
        <f>ROUND(I93*H93,2)</f>
        <v>0</v>
      </c>
      <c r="BL93" s="19" t="s">
        <v>121</v>
      </c>
      <c r="BM93" s="191" t="s">
        <v>140</v>
      </c>
    </row>
    <row r="94" spans="1:65" s="2" customFormat="1" ht="11.25">
      <c r="A94" s="36"/>
      <c r="B94" s="37"/>
      <c r="C94" s="38"/>
      <c r="D94" s="193" t="s">
        <v>128</v>
      </c>
      <c r="E94" s="38"/>
      <c r="F94" s="194" t="s">
        <v>141</v>
      </c>
      <c r="G94" s="38"/>
      <c r="H94" s="38"/>
      <c r="I94" s="195"/>
      <c r="J94" s="38"/>
      <c r="K94" s="38"/>
      <c r="L94" s="41"/>
      <c r="M94" s="196"/>
      <c r="N94" s="197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128</v>
      </c>
      <c r="AU94" s="19" t="s">
        <v>82</v>
      </c>
    </row>
    <row r="95" spans="1:65" s="15" customFormat="1" ht="11.25">
      <c r="B95" s="221"/>
      <c r="C95" s="222"/>
      <c r="D95" s="200" t="s">
        <v>130</v>
      </c>
      <c r="E95" s="223" t="s">
        <v>19</v>
      </c>
      <c r="F95" s="224" t="s">
        <v>142</v>
      </c>
      <c r="G95" s="222"/>
      <c r="H95" s="223" t="s">
        <v>19</v>
      </c>
      <c r="I95" s="225"/>
      <c r="J95" s="222"/>
      <c r="K95" s="222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130</v>
      </c>
      <c r="AU95" s="230" t="s">
        <v>82</v>
      </c>
      <c r="AV95" s="15" t="s">
        <v>80</v>
      </c>
      <c r="AW95" s="15" t="s">
        <v>35</v>
      </c>
      <c r="AX95" s="15" t="s">
        <v>73</v>
      </c>
      <c r="AY95" s="230" t="s">
        <v>118</v>
      </c>
    </row>
    <row r="96" spans="1:65" s="13" customFormat="1" ht="11.25">
      <c r="B96" s="198"/>
      <c r="C96" s="199"/>
      <c r="D96" s="200" t="s">
        <v>130</v>
      </c>
      <c r="E96" s="201" t="s">
        <v>19</v>
      </c>
      <c r="F96" s="202" t="s">
        <v>131</v>
      </c>
      <c r="G96" s="199"/>
      <c r="H96" s="203">
        <v>31</v>
      </c>
      <c r="I96" s="204"/>
      <c r="J96" s="199"/>
      <c r="K96" s="199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130</v>
      </c>
      <c r="AU96" s="209" t="s">
        <v>82</v>
      </c>
      <c r="AV96" s="13" t="s">
        <v>82</v>
      </c>
      <c r="AW96" s="13" t="s">
        <v>35</v>
      </c>
      <c r="AX96" s="13" t="s">
        <v>73</v>
      </c>
      <c r="AY96" s="209" t="s">
        <v>118</v>
      </c>
    </row>
    <row r="97" spans="1:65" s="14" customFormat="1" ht="11.25">
      <c r="B97" s="210"/>
      <c r="C97" s="211"/>
      <c r="D97" s="200" t="s">
        <v>130</v>
      </c>
      <c r="E97" s="212" t="s">
        <v>19</v>
      </c>
      <c r="F97" s="213" t="s">
        <v>132</v>
      </c>
      <c r="G97" s="211"/>
      <c r="H97" s="214">
        <v>31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130</v>
      </c>
      <c r="AU97" s="220" t="s">
        <v>82</v>
      </c>
      <c r="AV97" s="14" t="s">
        <v>121</v>
      </c>
      <c r="AW97" s="14" t="s">
        <v>35</v>
      </c>
      <c r="AX97" s="14" t="s">
        <v>80</v>
      </c>
      <c r="AY97" s="220" t="s">
        <v>118</v>
      </c>
    </row>
    <row r="98" spans="1:65" s="2" customFormat="1" ht="24.2" customHeight="1">
      <c r="A98" s="36"/>
      <c r="B98" s="37"/>
      <c r="C98" s="180" t="s">
        <v>121</v>
      </c>
      <c r="D98" s="180" t="s">
        <v>122</v>
      </c>
      <c r="E98" s="181" t="s">
        <v>143</v>
      </c>
      <c r="F98" s="182" t="s">
        <v>144</v>
      </c>
      <c r="G98" s="183" t="s">
        <v>125</v>
      </c>
      <c r="H98" s="184">
        <v>93</v>
      </c>
      <c r="I98" s="185"/>
      <c r="J98" s="186">
        <f>ROUND(I98*H98,2)</f>
        <v>0</v>
      </c>
      <c r="K98" s="182" t="s">
        <v>126</v>
      </c>
      <c r="L98" s="41"/>
      <c r="M98" s="187" t="s">
        <v>19</v>
      </c>
      <c r="N98" s="188" t="s">
        <v>44</v>
      </c>
      <c r="O98" s="66"/>
      <c r="P98" s="189">
        <f>O98*H98</f>
        <v>0</v>
      </c>
      <c r="Q98" s="189">
        <v>2.5999999999999999E-3</v>
      </c>
      <c r="R98" s="189">
        <f>Q98*H98</f>
        <v>0.24179999999999999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121</v>
      </c>
      <c r="AT98" s="191" t="s">
        <v>122</v>
      </c>
      <c r="AU98" s="191" t="s">
        <v>82</v>
      </c>
      <c r="AY98" s="19" t="s">
        <v>118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80</v>
      </c>
      <c r="BK98" s="192">
        <f>ROUND(I98*H98,2)</f>
        <v>0</v>
      </c>
      <c r="BL98" s="19" t="s">
        <v>121</v>
      </c>
      <c r="BM98" s="191" t="s">
        <v>145</v>
      </c>
    </row>
    <row r="99" spans="1:65" s="2" customFormat="1" ht="11.25">
      <c r="A99" s="36"/>
      <c r="B99" s="37"/>
      <c r="C99" s="38"/>
      <c r="D99" s="193" t="s">
        <v>128</v>
      </c>
      <c r="E99" s="38"/>
      <c r="F99" s="194" t="s">
        <v>146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128</v>
      </c>
      <c r="AU99" s="19" t="s">
        <v>82</v>
      </c>
    </row>
    <row r="100" spans="1:65" s="13" customFormat="1" ht="11.25">
      <c r="B100" s="198"/>
      <c r="C100" s="199"/>
      <c r="D100" s="200" t="s">
        <v>130</v>
      </c>
      <c r="E100" s="201" t="s">
        <v>19</v>
      </c>
      <c r="F100" s="202" t="s">
        <v>147</v>
      </c>
      <c r="G100" s="199"/>
      <c r="H100" s="203">
        <v>93</v>
      </c>
      <c r="I100" s="204"/>
      <c r="J100" s="199"/>
      <c r="K100" s="199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130</v>
      </c>
      <c r="AU100" s="209" t="s">
        <v>82</v>
      </c>
      <c r="AV100" s="13" t="s">
        <v>82</v>
      </c>
      <c r="AW100" s="13" t="s">
        <v>35</v>
      </c>
      <c r="AX100" s="13" t="s">
        <v>73</v>
      </c>
      <c r="AY100" s="209" t="s">
        <v>118</v>
      </c>
    </row>
    <row r="101" spans="1:65" s="14" customFormat="1" ht="11.25">
      <c r="B101" s="210"/>
      <c r="C101" s="211"/>
      <c r="D101" s="200" t="s">
        <v>130</v>
      </c>
      <c r="E101" s="212" t="s">
        <v>19</v>
      </c>
      <c r="F101" s="213" t="s">
        <v>132</v>
      </c>
      <c r="G101" s="211"/>
      <c r="H101" s="214">
        <v>93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130</v>
      </c>
      <c r="AU101" s="220" t="s">
        <v>82</v>
      </c>
      <c r="AV101" s="14" t="s">
        <v>121</v>
      </c>
      <c r="AW101" s="14" t="s">
        <v>35</v>
      </c>
      <c r="AX101" s="14" t="s">
        <v>80</v>
      </c>
      <c r="AY101" s="220" t="s">
        <v>118</v>
      </c>
    </row>
    <row r="102" spans="1:65" s="2" customFormat="1" ht="21.75" customHeight="1">
      <c r="A102" s="36"/>
      <c r="B102" s="37"/>
      <c r="C102" s="180" t="s">
        <v>148</v>
      </c>
      <c r="D102" s="180" t="s">
        <v>122</v>
      </c>
      <c r="E102" s="181" t="s">
        <v>149</v>
      </c>
      <c r="F102" s="182" t="s">
        <v>150</v>
      </c>
      <c r="G102" s="183" t="s">
        <v>125</v>
      </c>
      <c r="H102" s="184">
        <v>31</v>
      </c>
      <c r="I102" s="185"/>
      <c r="J102" s="186">
        <f>ROUND(I102*H102,2)</f>
        <v>0</v>
      </c>
      <c r="K102" s="182" t="s">
        <v>126</v>
      </c>
      <c r="L102" s="41"/>
      <c r="M102" s="187" t="s">
        <v>19</v>
      </c>
      <c r="N102" s="188" t="s">
        <v>44</v>
      </c>
      <c r="O102" s="66"/>
      <c r="P102" s="189">
        <f>O102*H102</f>
        <v>0</v>
      </c>
      <c r="Q102" s="189">
        <v>2.0799999999999998E-3</v>
      </c>
      <c r="R102" s="189">
        <f>Q102*H102</f>
        <v>6.4479999999999996E-2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121</v>
      </c>
      <c r="AT102" s="191" t="s">
        <v>122</v>
      </c>
      <c r="AU102" s="191" t="s">
        <v>82</v>
      </c>
      <c r="AY102" s="19" t="s">
        <v>118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121</v>
      </c>
      <c r="BM102" s="191" t="s">
        <v>151</v>
      </c>
    </row>
    <row r="103" spans="1:65" s="2" customFormat="1" ht="11.25">
      <c r="A103" s="36"/>
      <c r="B103" s="37"/>
      <c r="C103" s="38"/>
      <c r="D103" s="193" t="s">
        <v>128</v>
      </c>
      <c r="E103" s="38"/>
      <c r="F103" s="194" t="s">
        <v>152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128</v>
      </c>
      <c r="AU103" s="19" t="s">
        <v>82</v>
      </c>
    </row>
    <row r="104" spans="1:65" s="13" customFormat="1" ht="11.25">
      <c r="B104" s="198"/>
      <c r="C104" s="199"/>
      <c r="D104" s="200" t="s">
        <v>130</v>
      </c>
      <c r="E104" s="201" t="s">
        <v>19</v>
      </c>
      <c r="F104" s="202" t="s">
        <v>153</v>
      </c>
      <c r="G104" s="199"/>
      <c r="H104" s="203">
        <v>31</v>
      </c>
      <c r="I104" s="204"/>
      <c r="J104" s="199"/>
      <c r="K104" s="199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130</v>
      </c>
      <c r="AU104" s="209" t="s">
        <v>82</v>
      </c>
      <c r="AV104" s="13" t="s">
        <v>82</v>
      </c>
      <c r="AW104" s="13" t="s">
        <v>35</v>
      </c>
      <c r="AX104" s="13" t="s">
        <v>80</v>
      </c>
      <c r="AY104" s="209" t="s">
        <v>118</v>
      </c>
    </row>
    <row r="105" spans="1:65" s="2" customFormat="1" ht="24.2" customHeight="1">
      <c r="A105" s="36"/>
      <c r="B105" s="37"/>
      <c r="C105" s="180" t="s">
        <v>154</v>
      </c>
      <c r="D105" s="180" t="s">
        <v>122</v>
      </c>
      <c r="E105" s="181" t="s">
        <v>155</v>
      </c>
      <c r="F105" s="182" t="s">
        <v>156</v>
      </c>
      <c r="G105" s="183" t="s">
        <v>157</v>
      </c>
      <c r="H105" s="184">
        <v>1</v>
      </c>
      <c r="I105" s="185"/>
      <c r="J105" s="186">
        <f>ROUND(I105*H105,2)</f>
        <v>0</v>
      </c>
      <c r="K105" s="182" t="s">
        <v>126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121</v>
      </c>
      <c r="AT105" s="191" t="s">
        <v>122</v>
      </c>
      <c r="AU105" s="191" t="s">
        <v>82</v>
      </c>
      <c r="AY105" s="19" t="s">
        <v>118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121</v>
      </c>
      <c r="BM105" s="191" t="s">
        <v>158</v>
      </c>
    </row>
    <row r="106" spans="1:65" s="2" customFormat="1" ht="11.25">
      <c r="A106" s="36"/>
      <c r="B106" s="37"/>
      <c r="C106" s="38"/>
      <c r="D106" s="193" t="s">
        <v>128</v>
      </c>
      <c r="E106" s="38"/>
      <c r="F106" s="194" t="s">
        <v>159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128</v>
      </c>
      <c r="AU106" s="19" t="s">
        <v>82</v>
      </c>
    </row>
    <row r="107" spans="1:65" s="2" customFormat="1" ht="16.5" customHeight="1">
      <c r="A107" s="36"/>
      <c r="B107" s="37"/>
      <c r="C107" s="231" t="s">
        <v>160</v>
      </c>
      <c r="D107" s="231" t="s">
        <v>161</v>
      </c>
      <c r="E107" s="232" t="s">
        <v>162</v>
      </c>
      <c r="F107" s="233" t="s">
        <v>163</v>
      </c>
      <c r="G107" s="234" t="s">
        <v>164</v>
      </c>
      <c r="H107" s="235">
        <v>3.1</v>
      </c>
      <c r="I107" s="236"/>
      <c r="J107" s="237">
        <f>ROUND(I107*H107,2)</f>
        <v>0</v>
      </c>
      <c r="K107" s="233" t="s">
        <v>19</v>
      </c>
      <c r="L107" s="238"/>
      <c r="M107" s="239" t="s">
        <v>19</v>
      </c>
      <c r="N107" s="240" t="s">
        <v>44</v>
      </c>
      <c r="O107" s="66"/>
      <c r="P107" s="189">
        <f>O107*H107</f>
        <v>0</v>
      </c>
      <c r="Q107" s="189">
        <v>1E-3</v>
      </c>
      <c r="R107" s="189">
        <f>Q107*H107</f>
        <v>3.1000000000000003E-3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165</v>
      </c>
      <c r="AT107" s="191" t="s">
        <v>161</v>
      </c>
      <c r="AU107" s="191" t="s">
        <v>82</v>
      </c>
      <c r="AY107" s="19" t="s">
        <v>118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121</v>
      </c>
      <c r="BM107" s="191" t="s">
        <v>166</v>
      </c>
    </row>
    <row r="108" spans="1:65" s="13" customFormat="1" ht="11.25">
      <c r="B108" s="198"/>
      <c r="C108" s="199"/>
      <c r="D108" s="200" t="s">
        <v>130</v>
      </c>
      <c r="E108" s="201" t="s">
        <v>19</v>
      </c>
      <c r="F108" s="202" t="s">
        <v>167</v>
      </c>
      <c r="G108" s="199"/>
      <c r="H108" s="203">
        <v>3.1</v>
      </c>
      <c r="I108" s="204"/>
      <c r="J108" s="199"/>
      <c r="K108" s="199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130</v>
      </c>
      <c r="AU108" s="209" t="s">
        <v>82</v>
      </c>
      <c r="AV108" s="13" t="s">
        <v>82</v>
      </c>
      <c r="AW108" s="13" t="s">
        <v>35</v>
      </c>
      <c r="AX108" s="13" t="s">
        <v>80</v>
      </c>
      <c r="AY108" s="209" t="s">
        <v>118</v>
      </c>
    </row>
    <row r="109" spans="1:65" s="2" customFormat="1" ht="16.5" customHeight="1">
      <c r="A109" s="36"/>
      <c r="B109" s="37"/>
      <c r="C109" s="231" t="s">
        <v>165</v>
      </c>
      <c r="D109" s="231" t="s">
        <v>161</v>
      </c>
      <c r="E109" s="232" t="s">
        <v>168</v>
      </c>
      <c r="F109" s="233" t="s">
        <v>169</v>
      </c>
      <c r="G109" s="234" t="s">
        <v>164</v>
      </c>
      <c r="H109" s="235">
        <v>7.75</v>
      </c>
      <c r="I109" s="236"/>
      <c r="J109" s="237">
        <f>ROUND(I109*H109,2)</f>
        <v>0</v>
      </c>
      <c r="K109" s="233" t="s">
        <v>126</v>
      </c>
      <c r="L109" s="238"/>
      <c r="M109" s="239" t="s">
        <v>19</v>
      </c>
      <c r="N109" s="240" t="s">
        <v>44</v>
      </c>
      <c r="O109" s="66"/>
      <c r="P109" s="189">
        <f>O109*H109</f>
        <v>0</v>
      </c>
      <c r="Q109" s="189">
        <v>1E-3</v>
      </c>
      <c r="R109" s="189">
        <f>Q109*H109</f>
        <v>7.7499999999999999E-3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165</v>
      </c>
      <c r="AT109" s="191" t="s">
        <v>161</v>
      </c>
      <c r="AU109" s="191" t="s">
        <v>82</v>
      </c>
      <c r="AY109" s="19" t="s">
        <v>118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80</v>
      </c>
      <c r="BK109" s="192">
        <f>ROUND(I109*H109,2)</f>
        <v>0</v>
      </c>
      <c r="BL109" s="19" t="s">
        <v>121</v>
      </c>
      <c r="BM109" s="191" t="s">
        <v>170</v>
      </c>
    </row>
    <row r="110" spans="1:65" s="13" customFormat="1" ht="11.25">
      <c r="B110" s="198"/>
      <c r="C110" s="199"/>
      <c r="D110" s="200" t="s">
        <v>130</v>
      </c>
      <c r="E110" s="201" t="s">
        <v>19</v>
      </c>
      <c r="F110" s="202" t="s">
        <v>171</v>
      </c>
      <c r="G110" s="199"/>
      <c r="H110" s="203">
        <v>7.75</v>
      </c>
      <c r="I110" s="204"/>
      <c r="J110" s="199"/>
      <c r="K110" s="199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130</v>
      </c>
      <c r="AU110" s="209" t="s">
        <v>82</v>
      </c>
      <c r="AV110" s="13" t="s">
        <v>82</v>
      </c>
      <c r="AW110" s="13" t="s">
        <v>35</v>
      </c>
      <c r="AX110" s="13" t="s">
        <v>73</v>
      </c>
      <c r="AY110" s="209" t="s">
        <v>118</v>
      </c>
    </row>
    <row r="111" spans="1:65" s="14" customFormat="1" ht="11.25">
      <c r="B111" s="210"/>
      <c r="C111" s="211"/>
      <c r="D111" s="200" t="s">
        <v>130</v>
      </c>
      <c r="E111" s="212" t="s">
        <v>19</v>
      </c>
      <c r="F111" s="213" t="s">
        <v>132</v>
      </c>
      <c r="G111" s="211"/>
      <c r="H111" s="214">
        <v>7.75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130</v>
      </c>
      <c r="AU111" s="220" t="s">
        <v>82</v>
      </c>
      <c r="AV111" s="14" t="s">
        <v>121</v>
      </c>
      <c r="AW111" s="14" t="s">
        <v>35</v>
      </c>
      <c r="AX111" s="14" t="s">
        <v>80</v>
      </c>
      <c r="AY111" s="220" t="s">
        <v>118</v>
      </c>
    </row>
    <row r="112" spans="1:65" s="2" customFormat="1" ht="16.5" customHeight="1">
      <c r="A112" s="36"/>
      <c r="B112" s="37"/>
      <c r="C112" s="231" t="s">
        <v>172</v>
      </c>
      <c r="D112" s="231" t="s">
        <v>161</v>
      </c>
      <c r="E112" s="232" t="s">
        <v>173</v>
      </c>
      <c r="F112" s="233" t="s">
        <v>174</v>
      </c>
      <c r="G112" s="234" t="s">
        <v>125</v>
      </c>
      <c r="H112" s="235">
        <v>31</v>
      </c>
      <c r="I112" s="236"/>
      <c r="J112" s="237">
        <f>ROUND(I112*H112,2)</f>
        <v>0</v>
      </c>
      <c r="K112" s="233" t="s">
        <v>19</v>
      </c>
      <c r="L112" s="238"/>
      <c r="M112" s="239" t="s">
        <v>19</v>
      </c>
      <c r="N112" s="240" t="s">
        <v>44</v>
      </c>
      <c r="O112" s="66"/>
      <c r="P112" s="189">
        <f>O112*H112</f>
        <v>0</v>
      </c>
      <c r="Q112" s="189">
        <v>0.02</v>
      </c>
      <c r="R112" s="189">
        <f>Q112*H112</f>
        <v>0.62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165</v>
      </c>
      <c r="AT112" s="191" t="s">
        <v>161</v>
      </c>
      <c r="AU112" s="191" t="s">
        <v>82</v>
      </c>
      <c r="AY112" s="19" t="s">
        <v>118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121</v>
      </c>
      <c r="BM112" s="191" t="s">
        <v>175</v>
      </c>
    </row>
    <row r="113" spans="1:65" s="13" customFormat="1" ht="11.25">
      <c r="B113" s="198"/>
      <c r="C113" s="199"/>
      <c r="D113" s="200" t="s">
        <v>130</v>
      </c>
      <c r="E113" s="201" t="s">
        <v>19</v>
      </c>
      <c r="F113" s="202" t="s">
        <v>176</v>
      </c>
      <c r="G113" s="199"/>
      <c r="H113" s="203">
        <v>31</v>
      </c>
      <c r="I113" s="204"/>
      <c r="J113" s="199"/>
      <c r="K113" s="199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130</v>
      </c>
      <c r="AU113" s="209" t="s">
        <v>82</v>
      </c>
      <c r="AV113" s="13" t="s">
        <v>82</v>
      </c>
      <c r="AW113" s="13" t="s">
        <v>35</v>
      </c>
      <c r="AX113" s="13" t="s">
        <v>80</v>
      </c>
      <c r="AY113" s="209" t="s">
        <v>118</v>
      </c>
    </row>
    <row r="114" spans="1:65" s="2" customFormat="1" ht="16.5" customHeight="1">
      <c r="A114" s="36"/>
      <c r="B114" s="37"/>
      <c r="C114" s="180" t="s">
        <v>177</v>
      </c>
      <c r="D114" s="180" t="s">
        <v>122</v>
      </c>
      <c r="E114" s="181" t="s">
        <v>178</v>
      </c>
      <c r="F114" s="182" t="s">
        <v>179</v>
      </c>
      <c r="G114" s="183" t="s">
        <v>125</v>
      </c>
      <c r="H114" s="184">
        <v>31</v>
      </c>
      <c r="I114" s="185"/>
      <c r="J114" s="186">
        <f>ROUND(I114*H114,2)</f>
        <v>0</v>
      </c>
      <c r="K114" s="182" t="s">
        <v>126</v>
      </c>
      <c r="L114" s="41"/>
      <c r="M114" s="187" t="s">
        <v>19</v>
      </c>
      <c r="N114" s="188" t="s">
        <v>44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121</v>
      </c>
      <c r="AT114" s="191" t="s">
        <v>122</v>
      </c>
      <c r="AU114" s="191" t="s">
        <v>82</v>
      </c>
      <c r="AY114" s="19" t="s">
        <v>118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80</v>
      </c>
      <c r="BK114" s="192">
        <f>ROUND(I114*H114,2)</f>
        <v>0</v>
      </c>
      <c r="BL114" s="19" t="s">
        <v>121</v>
      </c>
      <c r="BM114" s="191" t="s">
        <v>180</v>
      </c>
    </row>
    <row r="115" spans="1:65" s="2" customFormat="1" ht="11.25">
      <c r="A115" s="36"/>
      <c r="B115" s="37"/>
      <c r="C115" s="38"/>
      <c r="D115" s="193" t="s">
        <v>128</v>
      </c>
      <c r="E115" s="38"/>
      <c r="F115" s="194" t="s">
        <v>181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128</v>
      </c>
      <c r="AU115" s="19" t="s">
        <v>82</v>
      </c>
    </row>
    <row r="116" spans="1:65" s="13" customFormat="1" ht="11.25">
      <c r="B116" s="198"/>
      <c r="C116" s="199"/>
      <c r="D116" s="200" t="s">
        <v>130</v>
      </c>
      <c r="E116" s="201" t="s">
        <v>19</v>
      </c>
      <c r="F116" s="202" t="s">
        <v>182</v>
      </c>
      <c r="G116" s="199"/>
      <c r="H116" s="203">
        <v>31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130</v>
      </c>
      <c r="AU116" s="209" t="s">
        <v>82</v>
      </c>
      <c r="AV116" s="13" t="s">
        <v>82</v>
      </c>
      <c r="AW116" s="13" t="s">
        <v>35</v>
      </c>
      <c r="AX116" s="13" t="s">
        <v>80</v>
      </c>
      <c r="AY116" s="209" t="s">
        <v>118</v>
      </c>
    </row>
    <row r="117" spans="1:65" s="2" customFormat="1" ht="21.75" customHeight="1">
      <c r="A117" s="36"/>
      <c r="B117" s="37"/>
      <c r="C117" s="180" t="s">
        <v>183</v>
      </c>
      <c r="D117" s="180" t="s">
        <v>122</v>
      </c>
      <c r="E117" s="181" t="s">
        <v>184</v>
      </c>
      <c r="F117" s="182" t="s">
        <v>185</v>
      </c>
      <c r="G117" s="183" t="s">
        <v>186</v>
      </c>
      <c r="H117" s="184">
        <v>31</v>
      </c>
      <c r="I117" s="185"/>
      <c r="J117" s="186">
        <f>ROUND(I117*H117,2)</f>
        <v>0</v>
      </c>
      <c r="K117" s="182" t="s">
        <v>126</v>
      </c>
      <c r="L117" s="41"/>
      <c r="M117" s="187" t="s">
        <v>19</v>
      </c>
      <c r="N117" s="188" t="s">
        <v>44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121</v>
      </c>
      <c r="AT117" s="191" t="s">
        <v>122</v>
      </c>
      <c r="AU117" s="191" t="s">
        <v>82</v>
      </c>
      <c r="AY117" s="19" t="s">
        <v>118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80</v>
      </c>
      <c r="BK117" s="192">
        <f>ROUND(I117*H117,2)</f>
        <v>0</v>
      </c>
      <c r="BL117" s="19" t="s">
        <v>121</v>
      </c>
      <c r="BM117" s="191" t="s">
        <v>187</v>
      </c>
    </row>
    <row r="118" spans="1:65" s="2" customFormat="1" ht="11.25">
      <c r="A118" s="36"/>
      <c r="B118" s="37"/>
      <c r="C118" s="38"/>
      <c r="D118" s="193" t="s">
        <v>128</v>
      </c>
      <c r="E118" s="38"/>
      <c r="F118" s="194" t="s">
        <v>188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128</v>
      </c>
      <c r="AU118" s="19" t="s">
        <v>82</v>
      </c>
    </row>
    <row r="119" spans="1:65" s="13" customFormat="1" ht="11.25">
      <c r="B119" s="198"/>
      <c r="C119" s="199"/>
      <c r="D119" s="200" t="s">
        <v>130</v>
      </c>
      <c r="E119" s="201" t="s">
        <v>19</v>
      </c>
      <c r="F119" s="202" t="s">
        <v>189</v>
      </c>
      <c r="G119" s="199"/>
      <c r="H119" s="203">
        <v>31</v>
      </c>
      <c r="I119" s="204"/>
      <c r="J119" s="199"/>
      <c r="K119" s="199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130</v>
      </c>
      <c r="AU119" s="209" t="s">
        <v>82</v>
      </c>
      <c r="AV119" s="13" t="s">
        <v>82</v>
      </c>
      <c r="AW119" s="13" t="s">
        <v>35</v>
      </c>
      <c r="AX119" s="13" t="s">
        <v>80</v>
      </c>
      <c r="AY119" s="209" t="s">
        <v>118</v>
      </c>
    </row>
    <row r="120" spans="1:65" s="2" customFormat="1" ht="16.5" customHeight="1">
      <c r="A120" s="36"/>
      <c r="B120" s="37"/>
      <c r="C120" s="231" t="s">
        <v>190</v>
      </c>
      <c r="D120" s="231" t="s">
        <v>161</v>
      </c>
      <c r="E120" s="232" t="s">
        <v>191</v>
      </c>
      <c r="F120" s="233" t="s">
        <v>192</v>
      </c>
      <c r="G120" s="234" t="s">
        <v>193</v>
      </c>
      <c r="H120" s="235">
        <v>4.6500000000000004</v>
      </c>
      <c r="I120" s="236"/>
      <c r="J120" s="237">
        <f>ROUND(I120*H120,2)</f>
        <v>0</v>
      </c>
      <c r="K120" s="233" t="s">
        <v>126</v>
      </c>
      <c r="L120" s="238"/>
      <c r="M120" s="239" t="s">
        <v>19</v>
      </c>
      <c r="N120" s="240" t="s">
        <v>44</v>
      </c>
      <c r="O120" s="66"/>
      <c r="P120" s="189">
        <f>O120*H120</f>
        <v>0</v>
      </c>
      <c r="Q120" s="189">
        <v>0.2</v>
      </c>
      <c r="R120" s="189">
        <f>Q120*H120</f>
        <v>0.93000000000000016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165</v>
      </c>
      <c r="AT120" s="191" t="s">
        <v>161</v>
      </c>
      <c r="AU120" s="191" t="s">
        <v>82</v>
      </c>
      <c r="AY120" s="19" t="s">
        <v>118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80</v>
      </c>
      <c r="BK120" s="192">
        <f>ROUND(I120*H120,2)</f>
        <v>0</v>
      </c>
      <c r="BL120" s="19" t="s">
        <v>121</v>
      </c>
      <c r="BM120" s="191" t="s">
        <v>194</v>
      </c>
    </row>
    <row r="121" spans="1:65" s="13" customFormat="1" ht="11.25">
      <c r="B121" s="198"/>
      <c r="C121" s="199"/>
      <c r="D121" s="200" t="s">
        <v>130</v>
      </c>
      <c r="E121" s="201" t="s">
        <v>19</v>
      </c>
      <c r="F121" s="202" t="s">
        <v>195</v>
      </c>
      <c r="G121" s="199"/>
      <c r="H121" s="203">
        <v>4.6500000000000004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130</v>
      </c>
      <c r="AU121" s="209" t="s">
        <v>82</v>
      </c>
      <c r="AV121" s="13" t="s">
        <v>82</v>
      </c>
      <c r="AW121" s="13" t="s">
        <v>35</v>
      </c>
      <c r="AX121" s="13" t="s">
        <v>80</v>
      </c>
      <c r="AY121" s="209" t="s">
        <v>118</v>
      </c>
    </row>
    <row r="122" spans="1:65" s="2" customFormat="1" ht="16.5" customHeight="1">
      <c r="A122" s="36"/>
      <c r="B122" s="37"/>
      <c r="C122" s="180" t="s">
        <v>196</v>
      </c>
      <c r="D122" s="180" t="s">
        <v>122</v>
      </c>
      <c r="E122" s="181" t="s">
        <v>197</v>
      </c>
      <c r="F122" s="182" t="s">
        <v>198</v>
      </c>
      <c r="G122" s="183" t="s">
        <v>193</v>
      </c>
      <c r="H122" s="184">
        <v>1.86</v>
      </c>
      <c r="I122" s="185"/>
      <c r="J122" s="186">
        <f>ROUND(I122*H122,2)</f>
        <v>0</v>
      </c>
      <c r="K122" s="182" t="s">
        <v>126</v>
      </c>
      <c r="L122" s="41"/>
      <c r="M122" s="187" t="s">
        <v>19</v>
      </c>
      <c r="N122" s="188" t="s">
        <v>44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121</v>
      </c>
      <c r="AT122" s="191" t="s">
        <v>122</v>
      </c>
      <c r="AU122" s="191" t="s">
        <v>82</v>
      </c>
      <c r="AY122" s="19" t="s">
        <v>118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80</v>
      </c>
      <c r="BK122" s="192">
        <f>ROUND(I122*H122,2)</f>
        <v>0</v>
      </c>
      <c r="BL122" s="19" t="s">
        <v>121</v>
      </c>
      <c r="BM122" s="191" t="s">
        <v>199</v>
      </c>
    </row>
    <row r="123" spans="1:65" s="2" customFormat="1" ht="11.25">
      <c r="A123" s="36"/>
      <c r="B123" s="37"/>
      <c r="C123" s="38"/>
      <c r="D123" s="193" t="s">
        <v>128</v>
      </c>
      <c r="E123" s="38"/>
      <c r="F123" s="194" t="s">
        <v>200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128</v>
      </c>
      <c r="AU123" s="19" t="s">
        <v>82</v>
      </c>
    </row>
    <row r="124" spans="1:65" s="13" customFormat="1" ht="11.25">
      <c r="B124" s="198"/>
      <c r="C124" s="199"/>
      <c r="D124" s="200" t="s">
        <v>130</v>
      </c>
      <c r="E124" s="201" t="s">
        <v>19</v>
      </c>
      <c r="F124" s="202" t="s">
        <v>201</v>
      </c>
      <c r="G124" s="199"/>
      <c r="H124" s="203">
        <v>1.86</v>
      </c>
      <c r="I124" s="204"/>
      <c r="J124" s="199"/>
      <c r="K124" s="199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130</v>
      </c>
      <c r="AU124" s="209" t="s">
        <v>82</v>
      </c>
      <c r="AV124" s="13" t="s">
        <v>82</v>
      </c>
      <c r="AW124" s="13" t="s">
        <v>35</v>
      </c>
      <c r="AX124" s="13" t="s">
        <v>80</v>
      </c>
      <c r="AY124" s="209" t="s">
        <v>118</v>
      </c>
    </row>
    <row r="125" spans="1:65" s="2" customFormat="1" ht="16.5" customHeight="1">
      <c r="A125" s="36"/>
      <c r="B125" s="37"/>
      <c r="C125" s="180" t="s">
        <v>202</v>
      </c>
      <c r="D125" s="180" t="s">
        <v>122</v>
      </c>
      <c r="E125" s="181" t="s">
        <v>203</v>
      </c>
      <c r="F125" s="182" t="s">
        <v>204</v>
      </c>
      <c r="G125" s="183" t="s">
        <v>193</v>
      </c>
      <c r="H125" s="184">
        <v>1.86</v>
      </c>
      <c r="I125" s="185"/>
      <c r="J125" s="186">
        <f>ROUND(I125*H125,2)</f>
        <v>0</v>
      </c>
      <c r="K125" s="182" t="s">
        <v>126</v>
      </c>
      <c r="L125" s="41"/>
      <c r="M125" s="187" t="s">
        <v>19</v>
      </c>
      <c r="N125" s="188" t="s">
        <v>44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121</v>
      </c>
      <c r="AT125" s="191" t="s">
        <v>122</v>
      </c>
      <c r="AU125" s="191" t="s">
        <v>82</v>
      </c>
      <c r="AY125" s="19" t="s">
        <v>118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80</v>
      </c>
      <c r="BK125" s="192">
        <f>ROUND(I125*H125,2)</f>
        <v>0</v>
      </c>
      <c r="BL125" s="19" t="s">
        <v>121</v>
      </c>
      <c r="BM125" s="191" t="s">
        <v>205</v>
      </c>
    </row>
    <row r="126" spans="1:65" s="2" customFormat="1" ht="11.25">
      <c r="A126" s="36"/>
      <c r="B126" s="37"/>
      <c r="C126" s="38"/>
      <c r="D126" s="193" t="s">
        <v>128</v>
      </c>
      <c r="E126" s="38"/>
      <c r="F126" s="194" t="s">
        <v>206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128</v>
      </c>
      <c r="AU126" s="19" t="s">
        <v>82</v>
      </c>
    </row>
    <row r="127" spans="1:65" s="13" customFormat="1" ht="11.25">
      <c r="B127" s="198"/>
      <c r="C127" s="199"/>
      <c r="D127" s="200" t="s">
        <v>130</v>
      </c>
      <c r="E127" s="201" t="s">
        <v>19</v>
      </c>
      <c r="F127" s="202" t="s">
        <v>201</v>
      </c>
      <c r="G127" s="199"/>
      <c r="H127" s="203">
        <v>1.86</v>
      </c>
      <c r="I127" s="204"/>
      <c r="J127" s="199"/>
      <c r="K127" s="199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130</v>
      </c>
      <c r="AU127" s="209" t="s">
        <v>82</v>
      </c>
      <c r="AV127" s="13" t="s">
        <v>82</v>
      </c>
      <c r="AW127" s="13" t="s">
        <v>35</v>
      </c>
      <c r="AX127" s="13" t="s">
        <v>80</v>
      </c>
      <c r="AY127" s="209" t="s">
        <v>118</v>
      </c>
    </row>
    <row r="128" spans="1:65" s="2" customFormat="1" ht="16.5" customHeight="1">
      <c r="A128" s="36"/>
      <c r="B128" s="37"/>
      <c r="C128" s="180" t="s">
        <v>8</v>
      </c>
      <c r="D128" s="180" t="s">
        <v>122</v>
      </c>
      <c r="E128" s="181" t="s">
        <v>207</v>
      </c>
      <c r="F128" s="182" t="s">
        <v>208</v>
      </c>
      <c r="G128" s="183" t="s">
        <v>193</v>
      </c>
      <c r="H128" s="184">
        <v>9.3000000000000007</v>
      </c>
      <c r="I128" s="185"/>
      <c r="J128" s="186">
        <f>ROUND(I128*H128,2)</f>
        <v>0</v>
      </c>
      <c r="K128" s="182" t="s">
        <v>126</v>
      </c>
      <c r="L128" s="41"/>
      <c r="M128" s="187" t="s">
        <v>19</v>
      </c>
      <c r="N128" s="188" t="s">
        <v>44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121</v>
      </c>
      <c r="AT128" s="191" t="s">
        <v>122</v>
      </c>
      <c r="AU128" s="191" t="s">
        <v>82</v>
      </c>
      <c r="AY128" s="19" t="s">
        <v>118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121</v>
      </c>
      <c r="BM128" s="191" t="s">
        <v>209</v>
      </c>
    </row>
    <row r="129" spans="1:65" s="2" customFormat="1" ht="11.25">
      <c r="A129" s="36"/>
      <c r="B129" s="37"/>
      <c r="C129" s="38"/>
      <c r="D129" s="193" t="s">
        <v>128</v>
      </c>
      <c r="E129" s="38"/>
      <c r="F129" s="194" t="s">
        <v>210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128</v>
      </c>
      <c r="AU129" s="19" t="s">
        <v>82</v>
      </c>
    </row>
    <row r="130" spans="1:65" s="13" customFormat="1" ht="11.25">
      <c r="B130" s="198"/>
      <c r="C130" s="199"/>
      <c r="D130" s="200" t="s">
        <v>130</v>
      </c>
      <c r="E130" s="201" t="s">
        <v>19</v>
      </c>
      <c r="F130" s="202" t="s">
        <v>211</v>
      </c>
      <c r="G130" s="199"/>
      <c r="H130" s="203">
        <v>9.3000000000000007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130</v>
      </c>
      <c r="AU130" s="209" t="s">
        <v>82</v>
      </c>
      <c r="AV130" s="13" t="s">
        <v>82</v>
      </c>
      <c r="AW130" s="13" t="s">
        <v>35</v>
      </c>
      <c r="AX130" s="13" t="s">
        <v>80</v>
      </c>
      <c r="AY130" s="209" t="s">
        <v>118</v>
      </c>
    </row>
    <row r="131" spans="1:65" s="12" customFormat="1" ht="22.9" customHeight="1">
      <c r="B131" s="164"/>
      <c r="C131" s="165"/>
      <c r="D131" s="166" t="s">
        <v>72</v>
      </c>
      <c r="E131" s="178" t="s">
        <v>212</v>
      </c>
      <c r="F131" s="178" t="s">
        <v>213</v>
      </c>
      <c r="G131" s="165"/>
      <c r="H131" s="165"/>
      <c r="I131" s="168"/>
      <c r="J131" s="179">
        <f>BK131</f>
        <v>0</v>
      </c>
      <c r="K131" s="165"/>
      <c r="L131" s="170"/>
      <c r="M131" s="171"/>
      <c r="N131" s="172"/>
      <c r="O131" s="172"/>
      <c r="P131" s="173">
        <f>SUM(P132:P137)</f>
        <v>0</v>
      </c>
      <c r="Q131" s="172"/>
      <c r="R131" s="173">
        <f>SUM(R132:R137)</f>
        <v>8.8224999999999998E-2</v>
      </c>
      <c r="S131" s="172"/>
      <c r="T131" s="174">
        <f>SUM(T132:T137)</f>
        <v>0</v>
      </c>
      <c r="AR131" s="175" t="s">
        <v>121</v>
      </c>
      <c r="AT131" s="176" t="s">
        <v>72</v>
      </c>
      <c r="AU131" s="176" t="s">
        <v>80</v>
      </c>
      <c r="AY131" s="175" t="s">
        <v>118</v>
      </c>
      <c r="BK131" s="177">
        <f>SUM(BK132:BK137)</f>
        <v>0</v>
      </c>
    </row>
    <row r="132" spans="1:65" s="2" customFormat="1" ht="24.2" customHeight="1">
      <c r="A132" s="36"/>
      <c r="B132" s="37"/>
      <c r="C132" s="180" t="s">
        <v>214</v>
      </c>
      <c r="D132" s="180" t="s">
        <v>122</v>
      </c>
      <c r="E132" s="181" t="s">
        <v>215</v>
      </c>
      <c r="F132" s="182" t="s">
        <v>216</v>
      </c>
      <c r="G132" s="183" t="s">
        <v>186</v>
      </c>
      <c r="H132" s="184">
        <v>3529</v>
      </c>
      <c r="I132" s="185"/>
      <c r="J132" s="186">
        <f>ROUND(I132*H132,2)</f>
        <v>0</v>
      </c>
      <c r="K132" s="182" t="s">
        <v>126</v>
      </c>
      <c r="L132" s="41"/>
      <c r="M132" s="187" t="s">
        <v>19</v>
      </c>
      <c r="N132" s="188" t="s">
        <v>44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121</v>
      </c>
      <c r="AT132" s="191" t="s">
        <v>122</v>
      </c>
      <c r="AU132" s="191" t="s">
        <v>82</v>
      </c>
      <c r="AY132" s="19" t="s">
        <v>118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121</v>
      </c>
      <c r="BM132" s="191" t="s">
        <v>217</v>
      </c>
    </row>
    <row r="133" spans="1:65" s="2" customFormat="1" ht="11.25">
      <c r="A133" s="36"/>
      <c r="B133" s="37"/>
      <c r="C133" s="38"/>
      <c r="D133" s="193" t="s">
        <v>128</v>
      </c>
      <c r="E133" s="38"/>
      <c r="F133" s="194" t="s">
        <v>218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128</v>
      </c>
      <c r="AU133" s="19" t="s">
        <v>82</v>
      </c>
    </row>
    <row r="134" spans="1:65" s="13" customFormat="1" ht="11.25">
      <c r="B134" s="198"/>
      <c r="C134" s="199"/>
      <c r="D134" s="200" t="s">
        <v>130</v>
      </c>
      <c r="E134" s="201" t="s">
        <v>19</v>
      </c>
      <c r="F134" s="202" t="s">
        <v>219</v>
      </c>
      <c r="G134" s="199"/>
      <c r="H134" s="203">
        <v>3529</v>
      </c>
      <c r="I134" s="204"/>
      <c r="J134" s="199"/>
      <c r="K134" s="199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130</v>
      </c>
      <c r="AU134" s="209" t="s">
        <v>82</v>
      </c>
      <c r="AV134" s="13" t="s">
        <v>82</v>
      </c>
      <c r="AW134" s="13" t="s">
        <v>35</v>
      </c>
      <c r="AX134" s="13" t="s">
        <v>73</v>
      </c>
      <c r="AY134" s="209" t="s">
        <v>118</v>
      </c>
    </row>
    <row r="135" spans="1:65" s="14" customFormat="1" ht="11.25">
      <c r="B135" s="210"/>
      <c r="C135" s="211"/>
      <c r="D135" s="200" t="s">
        <v>130</v>
      </c>
      <c r="E135" s="212" t="s">
        <v>19</v>
      </c>
      <c r="F135" s="213" t="s">
        <v>132</v>
      </c>
      <c r="G135" s="211"/>
      <c r="H135" s="214">
        <v>3529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130</v>
      </c>
      <c r="AU135" s="220" t="s">
        <v>82</v>
      </c>
      <c r="AV135" s="14" t="s">
        <v>121</v>
      </c>
      <c r="AW135" s="14" t="s">
        <v>35</v>
      </c>
      <c r="AX135" s="14" t="s">
        <v>80</v>
      </c>
      <c r="AY135" s="220" t="s">
        <v>118</v>
      </c>
    </row>
    <row r="136" spans="1:65" s="2" customFormat="1" ht="16.5" customHeight="1">
      <c r="A136" s="36"/>
      <c r="B136" s="37"/>
      <c r="C136" s="231" t="s">
        <v>220</v>
      </c>
      <c r="D136" s="231" t="s">
        <v>161</v>
      </c>
      <c r="E136" s="232" t="s">
        <v>221</v>
      </c>
      <c r="F136" s="233" t="s">
        <v>222</v>
      </c>
      <c r="G136" s="234" t="s">
        <v>164</v>
      </c>
      <c r="H136" s="235">
        <v>88.224999999999994</v>
      </c>
      <c r="I136" s="236"/>
      <c r="J136" s="237">
        <f>ROUND(I136*H136,2)</f>
        <v>0</v>
      </c>
      <c r="K136" s="233" t="s">
        <v>126</v>
      </c>
      <c r="L136" s="238"/>
      <c r="M136" s="239" t="s">
        <v>19</v>
      </c>
      <c r="N136" s="240" t="s">
        <v>44</v>
      </c>
      <c r="O136" s="66"/>
      <c r="P136" s="189">
        <f>O136*H136</f>
        <v>0</v>
      </c>
      <c r="Q136" s="189">
        <v>1E-3</v>
      </c>
      <c r="R136" s="189">
        <f>Q136*H136</f>
        <v>8.8224999999999998E-2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165</v>
      </c>
      <c r="AT136" s="191" t="s">
        <v>161</v>
      </c>
      <c r="AU136" s="191" t="s">
        <v>82</v>
      </c>
      <c r="AY136" s="19" t="s">
        <v>118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121</v>
      </c>
      <c r="BM136" s="191" t="s">
        <v>223</v>
      </c>
    </row>
    <row r="137" spans="1:65" s="13" customFormat="1" ht="11.25">
      <c r="B137" s="198"/>
      <c r="C137" s="199"/>
      <c r="D137" s="200" t="s">
        <v>130</v>
      </c>
      <c r="E137" s="199"/>
      <c r="F137" s="202" t="s">
        <v>224</v>
      </c>
      <c r="G137" s="199"/>
      <c r="H137" s="203">
        <v>88.224999999999994</v>
      </c>
      <c r="I137" s="204"/>
      <c r="J137" s="199"/>
      <c r="K137" s="199"/>
      <c r="L137" s="205"/>
      <c r="M137" s="241"/>
      <c r="N137" s="242"/>
      <c r="O137" s="242"/>
      <c r="P137" s="242"/>
      <c r="Q137" s="242"/>
      <c r="R137" s="242"/>
      <c r="S137" s="242"/>
      <c r="T137" s="243"/>
      <c r="AT137" s="209" t="s">
        <v>130</v>
      </c>
      <c r="AU137" s="209" t="s">
        <v>82</v>
      </c>
      <c r="AV137" s="13" t="s">
        <v>82</v>
      </c>
      <c r="AW137" s="13" t="s">
        <v>4</v>
      </c>
      <c r="AX137" s="13" t="s">
        <v>80</v>
      </c>
      <c r="AY137" s="209" t="s">
        <v>118</v>
      </c>
    </row>
    <row r="138" spans="1:65" s="2" customFormat="1" ht="6.95" customHeight="1">
      <c r="A138" s="36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41"/>
      <c r="M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</sheetData>
  <sheetProtection algorithmName="SHA-512" hashValue="3c9ZfgDCAROH/rNLA0hp1z0v0by26yyRZ1xuXotaBXBb578ENjxdo0fJZPpMmJ41TkmBQUb4frOUvbzmIknNQQ==" saltValue="qebUsw3mqdOVnIyqGakTVotkK3bZOhBCXmvrnTsQxSrGa+tcvi0Galf+upWpU148uibgyc4f4zMFesS1pJdWGg==" spinCount="100000" sheet="1" objects="1" scenarios="1" formatColumns="0" formatRows="0" autoFilter="0"/>
  <autoFilter ref="C81:K13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90" r:id="rId2"/>
    <hyperlink ref="F94" r:id="rId3"/>
    <hyperlink ref="F99" r:id="rId4"/>
    <hyperlink ref="F103" r:id="rId5"/>
    <hyperlink ref="F106" r:id="rId6"/>
    <hyperlink ref="F115" r:id="rId7"/>
    <hyperlink ref="F118" r:id="rId8"/>
    <hyperlink ref="F123" r:id="rId9"/>
    <hyperlink ref="F126" r:id="rId10"/>
    <hyperlink ref="F129" r:id="rId11"/>
    <hyperlink ref="F133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19" t="s">
        <v>88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93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78" t="str">
        <f>'Rekapitulace stavby'!K6</f>
        <v>Polní cesty C24 a C48 v k.ú. Božejovice</v>
      </c>
      <c r="F7" s="379"/>
      <c r="G7" s="379"/>
      <c r="H7" s="379"/>
      <c r="L7" s="22"/>
    </row>
    <row r="8" spans="1:46" s="1" customFormat="1" ht="12" customHeight="1">
      <c r="B8" s="22"/>
      <c r="D8" s="114" t="s">
        <v>94</v>
      </c>
      <c r="L8" s="22"/>
    </row>
    <row r="9" spans="1:46" s="2" customFormat="1" ht="16.5" customHeight="1">
      <c r="A9" s="36"/>
      <c r="B9" s="41"/>
      <c r="C9" s="36"/>
      <c r="D9" s="36"/>
      <c r="E9" s="378" t="s">
        <v>95</v>
      </c>
      <c r="F9" s="381"/>
      <c r="G9" s="381"/>
      <c r="H9" s="38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225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0" t="s">
        <v>226</v>
      </c>
      <c r="F11" s="381"/>
      <c r="G11" s="381"/>
      <c r="H11" s="381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15. 3. 2024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2" t="str">
        <f>'Rekapitulace stavby'!E14</f>
        <v>Vyplň údaj</v>
      </c>
      <c r="F20" s="383"/>
      <c r="G20" s="383"/>
      <c r="H20" s="383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26</v>
      </c>
      <c r="J22" s="105" t="s">
        <v>33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34</v>
      </c>
      <c r="F23" s="36"/>
      <c r="G23" s="36"/>
      <c r="H23" s="36"/>
      <c r="I23" s="114" t="s">
        <v>29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34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84" t="s">
        <v>19</v>
      </c>
      <c r="F29" s="384"/>
      <c r="G29" s="384"/>
      <c r="H29" s="38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ROUND(J89,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ROUND((SUM(BE89:BE108)),  2)</f>
        <v>0</v>
      </c>
      <c r="G35" s="36"/>
      <c r="H35" s="36"/>
      <c r="I35" s="126">
        <v>0.21</v>
      </c>
      <c r="J35" s="125">
        <f>ROUND(((SUM(BE89:BE108))*I35),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ROUND((SUM(BF89:BF108)),  2)</f>
        <v>0</v>
      </c>
      <c r="G36" s="36"/>
      <c r="H36" s="36"/>
      <c r="I36" s="126">
        <v>0.15</v>
      </c>
      <c r="J36" s="125">
        <f>ROUND(((SUM(BF89:BF108))*I36),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ROUND((SUM(BG89:BG108)),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ROUND((SUM(BH89:BH108)),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ROUND((SUM(BI89:BI108)),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96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5" t="str">
        <f>E7</f>
        <v>Polní cesty C24 a C48 v k.ú. Božejovice</v>
      </c>
      <c r="F50" s="386"/>
      <c r="G50" s="386"/>
      <c r="H50" s="386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5" t="s">
        <v>95</v>
      </c>
      <c r="F52" s="387"/>
      <c r="G52" s="387"/>
      <c r="H52" s="387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225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34" t="str">
        <f>E11</f>
        <v>VRN - Vedlejší rozpočtové náklady</v>
      </c>
      <c r="F54" s="387"/>
      <c r="G54" s="387"/>
      <c r="H54" s="387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Božejovicce</v>
      </c>
      <c r="G56" s="38"/>
      <c r="H56" s="38"/>
      <c r="I56" s="31" t="s">
        <v>23</v>
      </c>
      <c r="J56" s="61" t="str">
        <f>IF(J14="","",J14)</f>
        <v>15. 3. 2024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25</v>
      </c>
      <c r="D58" s="38"/>
      <c r="E58" s="38"/>
      <c r="F58" s="29" t="str">
        <f>E17</f>
        <v>ČR-Státní pozemkový úřad</v>
      </c>
      <c r="G58" s="38"/>
      <c r="H58" s="38"/>
      <c r="I58" s="31" t="s">
        <v>32</v>
      </c>
      <c r="J58" s="34" t="str">
        <f>E23</f>
        <v>AGROPROJEKT PSO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>AGROPROJEKT PSO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97</v>
      </c>
      <c r="D61" s="139"/>
      <c r="E61" s="139"/>
      <c r="F61" s="139"/>
      <c r="G61" s="139"/>
      <c r="H61" s="139"/>
      <c r="I61" s="139"/>
      <c r="J61" s="140" t="s">
        <v>98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J89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99</v>
      </c>
    </row>
    <row r="64" spans="1:47" s="9" customFormat="1" ht="24.95" customHeight="1">
      <c r="B64" s="142"/>
      <c r="C64" s="143"/>
      <c r="D64" s="144" t="s">
        <v>100</v>
      </c>
      <c r="E64" s="145"/>
      <c r="F64" s="145"/>
      <c r="G64" s="145"/>
      <c r="H64" s="145"/>
      <c r="I64" s="145"/>
      <c r="J64" s="146">
        <f>J90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227</v>
      </c>
      <c r="E65" s="150"/>
      <c r="F65" s="150"/>
      <c r="G65" s="150"/>
      <c r="H65" s="150"/>
      <c r="I65" s="150"/>
      <c r="J65" s="151">
        <f>J91</f>
        <v>0</v>
      </c>
      <c r="K65" s="99"/>
      <c r="L65" s="152"/>
    </row>
    <row r="66" spans="1:31" s="10" customFormat="1" ht="14.85" customHeight="1">
      <c r="B66" s="148"/>
      <c r="C66" s="99"/>
      <c r="D66" s="149" t="s">
        <v>228</v>
      </c>
      <c r="E66" s="150"/>
      <c r="F66" s="150"/>
      <c r="G66" s="150"/>
      <c r="H66" s="150"/>
      <c r="I66" s="150"/>
      <c r="J66" s="151">
        <f>J92</f>
        <v>0</v>
      </c>
      <c r="K66" s="99"/>
      <c r="L66" s="152"/>
    </row>
    <row r="67" spans="1:31" s="10" customFormat="1" ht="14.85" customHeight="1">
      <c r="B67" s="148"/>
      <c r="C67" s="99"/>
      <c r="D67" s="149" t="s">
        <v>229</v>
      </c>
      <c r="E67" s="150"/>
      <c r="F67" s="150"/>
      <c r="G67" s="150"/>
      <c r="H67" s="150"/>
      <c r="I67" s="150"/>
      <c r="J67" s="151">
        <f>J105</f>
        <v>0</v>
      </c>
      <c r="K67" s="99"/>
      <c r="L67" s="152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103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85" t="str">
        <f>E7</f>
        <v>Polní cesty C24 a C48 v k.ú. Božejovice</v>
      </c>
      <c r="F77" s="386"/>
      <c r="G77" s="386"/>
      <c r="H77" s="386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1" customFormat="1" ht="12" customHeight="1">
      <c r="B78" s="23"/>
      <c r="C78" s="31" t="s">
        <v>94</v>
      </c>
      <c r="D78" s="24"/>
      <c r="E78" s="24"/>
      <c r="F78" s="24"/>
      <c r="G78" s="24"/>
      <c r="H78" s="24"/>
      <c r="I78" s="24"/>
      <c r="J78" s="24"/>
      <c r="K78" s="24"/>
      <c r="L78" s="22"/>
    </row>
    <row r="79" spans="1:31" s="2" customFormat="1" ht="16.5" customHeight="1">
      <c r="A79" s="36"/>
      <c r="B79" s="37"/>
      <c r="C79" s="38"/>
      <c r="D79" s="38"/>
      <c r="E79" s="385" t="s">
        <v>95</v>
      </c>
      <c r="F79" s="387"/>
      <c r="G79" s="387"/>
      <c r="H79" s="387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225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34" t="str">
        <f>E11</f>
        <v>VRN - Vedlejší rozpočtové náklady</v>
      </c>
      <c r="F81" s="387"/>
      <c r="G81" s="387"/>
      <c r="H81" s="387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F14</f>
        <v>Božejovicce</v>
      </c>
      <c r="G83" s="38"/>
      <c r="H83" s="38"/>
      <c r="I83" s="31" t="s">
        <v>23</v>
      </c>
      <c r="J83" s="61" t="str">
        <f>IF(J14="","",J14)</f>
        <v>15. 3. 2024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7" customHeight="1">
      <c r="A85" s="36"/>
      <c r="B85" s="37"/>
      <c r="C85" s="31" t="s">
        <v>25</v>
      </c>
      <c r="D85" s="38"/>
      <c r="E85" s="38"/>
      <c r="F85" s="29" t="str">
        <f>E17</f>
        <v>ČR-Státní pozemkový úřad</v>
      </c>
      <c r="G85" s="38"/>
      <c r="H85" s="38"/>
      <c r="I85" s="31" t="s">
        <v>32</v>
      </c>
      <c r="J85" s="34" t="str">
        <f>E23</f>
        <v>AGROPROJEKT PSO s.r.o.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25.7" customHeight="1">
      <c r="A86" s="36"/>
      <c r="B86" s="37"/>
      <c r="C86" s="31" t="s">
        <v>30</v>
      </c>
      <c r="D86" s="38"/>
      <c r="E86" s="38"/>
      <c r="F86" s="29" t="str">
        <f>IF(E20="","",E20)</f>
        <v>Vyplň údaj</v>
      </c>
      <c r="G86" s="38"/>
      <c r="H86" s="38"/>
      <c r="I86" s="31" t="s">
        <v>36</v>
      </c>
      <c r="J86" s="34" t="str">
        <f>E26</f>
        <v>AGROPROJEKT PSO s.r.o.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53"/>
      <c r="B88" s="154"/>
      <c r="C88" s="155" t="s">
        <v>104</v>
      </c>
      <c r="D88" s="156" t="s">
        <v>58</v>
      </c>
      <c r="E88" s="156" t="s">
        <v>54</v>
      </c>
      <c r="F88" s="156" t="s">
        <v>55</v>
      </c>
      <c r="G88" s="156" t="s">
        <v>105</v>
      </c>
      <c r="H88" s="156" t="s">
        <v>106</v>
      </c>
      <c r="I88" s="156" t="s">
        <v>107</v>
      </c>
      <c r="J88" s="156" t="s">
        <v>98</v>
      </c>
      <c r="K88" s="157" t="s">
        <v>108</v>
      </c>
      <c r="L88" s="158"/>
      <c r="M88" s="70" t="s">
        <v>19</v>
      </c>
      <c r="N88" s="71" t="s">
        <v>43</v>
      </c>
      <c r="O88" s="71" t="s">
        <v>109</v>
      </c>
      <c r="P88" s="71" t="s">
        <v>110</v>
      </c>
      <c r="Q88" s="71" t="s">
        <v>111</v>
      </c>
      <c r="R88" s="71" t="s">
        <v>112</v>
      </c>
      <c r="S88" s="71" t="s">
        <v>113</v>
      </c>
      <c r="T88" s="72" t="s">
        <v>114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pans="1:65" s="2" customFormat="1" ht="22.9" customHeight="1">
      <c r="A89" s="36"/>
      <c r="B89" s="37"/>
      <c r="C89" s="77" t="s">
        <v>115</v>
      </c>
      <c r="D89" s="38"/>
      <c r="E89" s="38"/>
      <c r="F89" s="38"/>
      <c r="G89" s="38"/>
      <c r="H89" s="38"/>
      <c r="I89" s="38"/>
      <c r="J89" s="159">
        <f>BK89</f>
        <v>0</v>
      </c>
      <c r="K89" s="38"/>
      <c r="L89" s="41"/>
      <c r="M89" s="73"/>
      <c r="N89" s="160"/>
      <c r="O89" s="74"/>
      <c r="P89" s="161">
        <f>P90</f>
        <v>0</v>
      </c>
      <c r="Q89" s="74"/>
      <c r="R89" s="161">
        <f>R90</f>
        <v>0</v>
      </c>
      <c r="S89" s="74"/>
      <c r="T89" s="162">
        <f>T90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72</v>
      </c>
      <c r="AU89" s="19" t="s">
        <v>99</v>
      </c>
      <c r="BK89" s="163">
        <f>BK90</f>
        <v>0</v>
      </c>
    </row>
    <row r="90" spans="1:65" s="12" customFormat="1" ht="25.9" customHeight="1">
      <c r="B90" s="164"/>
      <c r="C90" s="165"/>
      <c r="D90" s="166" t="s">
        <v>72</v>
      </c>
      <c r="E90" s="167" t="s">
        <v>116</v>
      </c>
      <c r="F90" s="167" t="s">
        <v>117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</f>
        <v>0</v>
      </c>
      <c r="Q90" s="172"/>
      <c r="R90" s="173">
        <f>R91</f>
        <v>0</v>
      </c>
      <c r="S90" s="172"/>
      <c r="T90" s="174">
        <f>T91</f>
        <v>0</v>
      </c>
      <c r="AR90" s="175" t="s">
        <v>148</v>
      </c>
      <c r="AT90" s="176" t="s">
        <v>72</v>
      </c>
      <c r="AU90" s="176" t="s">
        <v>73</v>
      </c>
      <c r="AY90" s="175" t="s">
        <v>118</v>
      </c>
      <c r="BK90" s="177">
        <f>BK91</f>
        <v>0</v>
      </c>
    </row>
    <row r="91" spans="1:65" s="12" customFormat="1" ht="22.9" customHeight="1">
      <c r="B91" s="164"/>
      <c r="C91" s="165"/>
      <c r="D91" s="166" t="s">
        <v>72</v>
      </c>
      <c r="E91" s="178" t="s">
        <v>86</v>
      </c>
      <c r="F91" s="178" t="s">
        <v>230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P92+P105</f>
        <v>0</v>
      </c>
      <c r="Q91" s="172"/>
      <c r="R91" s="173">
        <f>R92+R105</f>
        <v>0</v>
      </c>
      <c r="S91" s="172"/>
      <c r="T91" s="174">
        <f>T92+T105</f>
        <v>0</v>
      </c>
      <c r="AR91" s="175" t="s">
        <v>148</v>
      </c>
      <c r="AT91" s="176" t="s">
        <v>72</v>
      </c>
      <c r="AU91" s="176" t="s">
        <v>80</v>
      </c>
      <c r="AY91" s="175" t="s">
        <v>118</v>
      </c>
      <c r="BK91" s="177">
        <f>BK92+BK105</f>
        <v>0</v>
      </c>
    </row>
    <row r="92" spans="1:65" s="12" customFormat="1" ht="20.85" customHeight="1">
      <c r="B92" s="164"/>
      <c r="C92" s="165"/>
      <c r="D92" s="166" t="s">
        <v>72</v>
      </c>
      <c r="E92" s="178" t="s">
        <v>231</v>
      </c>
      <c r="F92" s="178" t="s">
        <v>232</v>
      </c>
      <c r="G92" s="165"/>
      <c r="H92" s="165"/>
      <c r="I92" s="168"/>
      <c r="J92" s="179">
        <f>BK92</f>
        <v>0</v>
      </c>
      <c r="K92" s="165"/>
      <c r="L92" s="170"/>
      <c r="M92" s="171"/>
      <c r="N92" s="172"/>
      <c r="O92" s="172"/>
      <c r="P92" s="173">
        <f>SUM(P93:P104)</f>
        <v>0</v>
      </c>
      <c r="Q92" s="172"/>
      <c r="R92" s="173">
        <f>SUM(R93:R104)</f>
        <v>0</v>
      </c>
      <c r="S92" s="172"/>
      <c r="T92" s="174">
        <f>SUM(T93:T104)</f>
        <v>0</v>
      </c>
      <c r="AR92" s="175" t="s">
        <v>148</v>
      </c>
      <c r="AT92" s="176" t="s">
        <v>72</v>
      </c>
      <c r="AU92" s="176" t="s">
        <v>82</v>
      </c>
      <c r="AY92" s="175" t="s">
        <v>118</v>
      </c>
      <c r="BK92" s="177">
        <f>SUM(BK93:BK104)</f>
        <v>0</v>
      </c>
    </row>
    <row r="93" spans="1:65" s="2" customFormat="1" ht="16.5" customHeight="1">
      <c r="A93" s="36"/>
      <c r="B93" s="37"/>
      <c r="C93" s="180" t="s">
        <v>80</v>
      </c>
      <c r="D93" s="180" t="s">
        <v>122</v>
      </c>
      <c r="E93" s="181" t="s">
        <v>233</v>
      </c>
      <c r="F93" s="182" t="s">
        <v>234</v>
      </c>
      <c r="G93" s="183" t="s">
        <v>235</v>
      </c>
      <c r="H93" s="184">
        <v>3</v>
      </c>
      <c r="I93" s="185"/>
      <c r="J93" s="186">
        <f>ROUND(I93*H93,2)</f>
        <v>0</v>
      </c>
      <c r="K93" s="182" t="s">
        <v>19</v>
      </c>
      <c r="L93" s="41"/>
      <c r="M93" s="187" t="s">
        <v>19</v>
      </c>
      <c r="N93" s="188" t="s">
        <v>44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236</v>
      </c>
      <c r="AT93" s="191" t="s">
        <v>122</v>
      </c>
      <c r="AU93" s="191" t="s">
        <v>137</v>
      </c>
      <c r="AY93" s="19" t="s">
        <v>118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80</v>
      </c>
      <c r="BK93" s="192">
        <f>ROUND(I93*H93,2)</f>
        <v>0</v>
      </c>
      <c r="BL93" s="19" t="s">
        <v>236</v>
      </c>
      <c r="BM93" s="191" t="s">
        <v>237</v>
      </c>
    </row>
    <row r="94" spans="1:65" s="15" customFormat="1" ht="11.25">
      <c r="B94" s="221"/>
      <c r="C94" s="222"/>
      <c r="D94" s="200" t="s">
        <v>130</v>
      </c>
      <c r="E94" s="223" t="s">
        <v>19</v>
      </c>
      <c r="F94" s="224" t="s">
        <v>238</v>
      </c>
      <c r="G94" s="222"/>
      <c r="H94" s="223" t="s">
        <v>19</v>
      </c>
      <c r="I94" s="225"/>
      <c r="J94" s="222"/>
      <c r="K94" s="222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130</v>
      </c>
      <c r="AU94" s="230" t="s">
        <v>137</v>
      </c>
      <c r="AV94" s="15" t="s">
        <v>80</v>
      </c>
      <c r="AW94" s="15" t="s">
        <v>35</v>
      </c>
      <c r="AX94" s="15" t="s">
        <v>73</v>
      </c>
      <c r="AY94" s="230" t="s">
        <v>118</v>
      </c>
    </row>
    <row r="95" spans="1:65" s="13" customFormat="1" ht="11.25">
      <c r="B95" s="198"/>
      <c r="C95" s="199"/>
      <c r="D95" s="200" t="s">
        <v>130</v>
      </c>
      <c r="E95" s="201" t="s">
        <v>19</v>
      </c>
      <c r="F95" s="202" t="s">
        <v>239</v>
      </c>
      <c r="G95" s="199"/>
      <c r="H95" s="203">
        <v>1</v>
      </c>
      <c r="I95" s="204"/>
      <c r="J95" s="199"/>
      <c r="K95" s="199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130</v>
      </c>
      <c r="AU95" s="209" t="s">
        <v>137</v>
      </c>
      <c r="AV95" s="13" t="s">
        <v>82</v>
      </c>
      <c r="AW95" s="13" t="s">
        <v>35</v>
      </c>
      <c r="AX95" s="13" t="s">
        <v>73</v>
      </c>
      <c r="AY95" s="209" t="s">
        <v>118</v>
      </c>
    </row>
    <row r="96" spans="1:65" s="13" customFormat="1" ht="11.25">
      <c r="B96" s="198"/>
      <c r="C96" s="199"/>
      <c r="D96" s="200" t="s">
        <v>130</v>
      </c>
      <c r="E96" s="201" t="s">
        <v>19</v>
      </c>
      <c r="F96" s="202" t="s">
        <v>240</v>
      </c>
      <c r="G96" s="199"/>
      <c r="H96" s="203">
        <v>1</v>
      </c>
      <c r="I96" s="204"/>
      <c r="J96" s="199"/>
      <c r="K96" s="199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130</v>
      </c>
      <c r="AU96" s="209" t="s">
        <v>137</v>
      </c>
      <c r="AV96" s="13" t="s">
        <v>82</v>
      </c>
      <c r="AW96" s="13" t="s">
        <v>35</v>
      </c>
      <c r="AX96" s="13" t="s">
        <v>73</v>
      </c>
      <c r="AY96" s="209" t="s">
        <v>118</v>
      </c>
    </row>
    <row r="97" spans="1:65" s="13" customFormat="1" ht="11.25">
      <c r="B97" s="198"/>
      <c r="C97" s="199"/>
      <c r="D97" s="200" t="s">
        <v>130</v>
      </c>
      <c r="E97" s="201" t="s">
        <v>19</v>
      </c>
      <c r="F97" s="202" t="s">
        <v>241</v>
      </c>
      <c r="G97" s="199"/>
      <c r="H97" s="203">
        <v>1</v>
      </c>
      <c r="I97" s="204"/>
      <c r="J97" s="199"/>
      <c r="K97" s="199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130</v>
      </c>
      <c r="AU97" s="209" t="s">
        <v>137</v>
      </c>
      <c r="AV97" s="13" t="s">
        <v>82</v>
      </c>
      <c r="AW97" s="13" t="s">
        <v>35</v>
      </c>
      <c r="AX97" s="13" t="s">
        <v>73</v>
      </c>
      <c r="AY97" s="209" t="s">
        <v>118</v>
      </c>
    </row>
    <row r="98" spans="1:65" s="14" customFormat="1" ht="11.25">
      <c r="B98" s="210"/>
      <c r="C98" s="211"/>
      <c r="D98" s="200" t="s">
        <v>130</v>
      </c>
      <c r="E98" s="212" t="s">
        <v>19</v>
      </c>
      <c r="F98" s="213" t="s">
        <v>132</v>
      </c>
      <c r="G98" s="211"/>
      <c r="H98" s="214">
        <v>3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130</v>
      </c>
      <c r="AU98" s="220" t="s">
        <v>137</v>
      </c>
      <c r="AV98" s="14" t="s">
        <v>121</v>
      </c>
      <c r="AW98" s="14" t="s">
        <v>35</v>
      </c>
      <c r="AX98" s="14" t="s">
        <v>80</v>
      </c>
      <c r="AY98" s="220" t="s">
        <v>118</v>
      </c>
    </row>
    <row r="99" spans="1:65" s="2" customFormat="1" ht="16.5" customHeight="1">
      <c r="A99" s="36"/>
      <c r="B99" s="37"/>
      <c r="C99" s="180" t="s">
        <v>82</v>
      </c>
      <c r="D99" s="180" t="s">
        <v>122</v>
      </c>
      <c r="E99" s="181" t="s">
        <v>242</v>
      </c>
      <c r="F99" s="182" t="s">
        <v>243</v>
      </c>
      <c r="G99" s="183" t="s">
        <v>235</v>
      </c>
      <c r="H99" s="184">
        <v>1</v>
      </c>
      <c r="I99" s="185"/>
      <c r="J99" s="186">
        <f>ROUND(I99*H99,2)</f>
        <v>0</v>
      </c>
      <c r="K99" s="182" t="s">
        <v>19</v>
      </c>
      <c r="L99" s="41"/>
      <c r="M99" s="187" t="s">
        <v>19</v>
      </c>
      <c r="N99" s="188" t="s">
        <v>44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236</v>
      </c>
      <c r="AT99" s="191" t="s">
        <v>122</v>
      </c>
      <c r="AU99" s="191" t="s">
        <v>137</v>
      </c>
      <c r="AY99" s="19" t="s">
        <v>118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80</v>
      </c>
      <c r="BK99" s="192">
        <f>ROUND(I99*H99,2)</f>
        <v>0</v>
      </c>
      <c r="BL99" s="19" t="s">
        <v>236</v>
      </c>
      <c r="BM99" s="191" t="s">
        <v>244</v>
      </c>
    </row>
    <row r="100" spans="1:65" s="13" customFormat="1" ht="11.25">
      <c r="B100" s="198"/>
      <c r="C100" s="199"/>
      <c r="D100" s="200" t="s">
        <v>130</v>
      </c>
      <c r="E100" s="201" t="s">
        <v>19</v>
      </c>
      <c r="F100" s="202" t="s">
        <v>245</v>
      </c>
      <c r="G100" s="199"/>
      <c r="H100" s="203">
        <v>1</v>
      </c>
      <c r="I100" s="204"/>
      <c r="J100" s="199"/>
      <c r="K100" s="199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130</v>
      </c>
      <c r="AU100" s="209" t="s">
        <v>137</v>
      </c>
      <c r="AV100" s="13" t="s">
        <v>82</v>
      </c>
      <c r="AW100" s="13" t="s">
        <v>35</v>
      </c>
      <c r="AX100" s="13" t="s">
        <v>73</v>
      </c>
      <c r="AY100" s="209" t="s">
        <v>118</v>
      </c>
    </row>
    <row r="101" spans="1:65" s="14" customFormat="1" ht="11.25">
      <c r="B101" s="210"/>
      <c r="C101" s="211"/>
      <c r="D101" s="200" t="s">
        <v>130</v>
      </c>
      <c r="E101" s="212" t="s">
        <v>19</v>
      </c>
      <c r="F101" s="213" t="s">
        <v>132</v>
      </c>
      <c r="G101" s="211"/>
      <c r="H101" s="214">
        <v>1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130</v>
      </c>
      <c r="AU101" s="220" t="s">
        <v>137</v>
      </c>
      <c r="AV101" s="14" t="s">
        <v>121</v>
      </c>
      <c r="AW101" s="14" t="s">
        <v>35</v>
      </c>
      <c r="AX101" s="14" t="s">
        <v>80</v>
      </c>
      <c r="AY101" s="220" t="s">
        <v>118</v>
      </c>
    </row>
    <row r="102" spans="1:65" s="2" customFormat="1" ht="16.5" customHeight="1">
      <c r="A102" s="36"/>
      <c r="B102" s="37"/>
      <c r="C102" s="180" t="s">
        <v>137</v>
      </c>
      <c r="D102" s="180" t="s">
        <v>122</v>
      </c>
      <c r="E102" s="181" t="s">
        <v>246</v>
      </c>
      <c r="F102" s="182" t="s">
        <v>247</v>
      </c>
      <c r="G102" s="183" t="s">
        <v>235</v>
      </c>
      <c r="H102" s="184">
        <v>1</v>
      </c>
      <c r="I102" s="185"/>
      <c r="J102" s="186">
        <f>ROUND(I102*H102,2)</f>
        <v>0</v>
      </c>
      <c r="K102" s="182" t="s">
        <v>19</v>
      </c>
      <c r="L102" s="41"/>
      <c r="M102" s="187" t="s">
        <v>19</v>
      </c>
      <c r="N102" s="188" t="s">
        <v>44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236</v>
      </c>
      <c r="AT102" s="191" t="s">
        <v>122</v>
      </c>
      <c r="AU102" s="191" t="s">
        <v>137</v>
      </c>
      <c r="AY102" s="19" t="s">
        <v>118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236</v>
      </c>
      <c r="BM102" s="191" t="s">
        <v>248</v>
      </c>
    </row>
    <row r="103" spans="1:65" s="13" customFormat="1" ht="11.25">
      <c r="B103" s="198"/>
      <c r="C103" s="199"/>
      <c r="D103" s="200" t="s">
        <v>130</v>
      </c>
      <c r="E103" s="201" t="s">
        <v>19</v>
      </c>
      <c r="F103" s="202" t="s">
        <v>245</v>
      </c>
      <c r="G103" s="199"/>
      <c r="H103" s="203">
        <v>1</v>
      </c>
      <c r="I103" s="204"/>
      <c r="J103" s="199"/>
      <c r="K103" s="199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130</v>
      </c>
      <c r="AU103" s="209" t="s">
        <v>137</v>
      </c>
      <c r="AV103" s="13" t="s">
        <v>82</v>
      </c>
      <c r="AW103" s="13" t="s">
        <v>35</v>
      </c>
      <c r="AX103" s="13" t="s">
        <v>73</v>
      </c>
      <c r="AY103" s="209" t="s">
        <v>118</v>
      </c>
    </row>
    <row r="104" spans="1:65" s="14" customFormat="1" ht="11.25">
      <c r="B104" s="210"/>
      <c r="C104" s="211"/>
      <c r="D104" s="200" t="s">
        <v>130</v>
      </c>
      <c r="E104" s="212" t="s">
        <v>19</v>
      </c>
      <c r="F104" s="213" t="s">
        <v>132</v>
      </c>
      <c r="G104" s="211"/>
      <c r="H104" s="214">
        <v>1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130</v>
      </c>
      <c r="AU104" s="220" t="s">
        <v>137</v>
      </c>
      <c r="AV104" s="14" t="s">
        <v>121</v>
      </c>
      <c r="AW104" s="14" t="s">
        <v>35</v>
      </c>
      <c r="AX104" s="14" t="s">
        <v>80</v>
      </c>
      <c r="AY104" s="220" t="s">
        <v>118</v>
      </c>
    </row>
    <row r="105" spans="1:65" s="12" customFormat="1" ht="20.85" customHeight="1">
      <c r="B105" s="164"/>
      <c r="C105" s="165"/>
      <c r="D105" s="166" t="s">
        <v>72</v>
      </c>
      <c r="E105" s="178" t="s">
        <v>249</v>
      </c>
      <c r="F105" s="178" t="s">
        <v>250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SUM(P106:P108)</f>
        <v>0</v>
      </c>
      <c r="Q105" s="172"/>
      <c r="R105" s="173">
        <f>SUM(R106:R108)</f>
        <v>0</v>
      </c>
      <c r="S105" s="172"/>
      <c r="T105" s="174">
        <f>SUM(T106:T108)</f>
        <v>0</v>
      </c>
      <c r="AR105" s="175" t="s">
        <v>148</v>
      </c>
      <c r="AT105" s="176" t="s">
        <v>72</v>
      </c>
      <c r="AU105" s="176" t="s">
        <v>82</v>
      </c>
      <c r="AY105" s="175" t="s">
        <v>118</v>
      </c>
      <c r="BK105" s="177">
        <f>SUM(BK106:BK108)</f>
        <v>0</v>
      </c>
    </row>
    <row r="106" spans="1:65" s="2" customFormat="1" ht="16.5" customHeight="1">
      <c r="A106" s="36"/>
      <c r="B106" s="37"/>
      <c r="C106" s="180" t="s">
        <v>121</v>
      </c>
      <c r="D106" s="180" t="s">
        <v>122</v>
      </c>
      <c r="E106" s="181" t="s">
        <v>251</v>
      </c>
      <c r="F106" s="182" t="s">
        <v>252</v>
      </c>
      <c r="G106" s="183" t="s">
        <v>235</v>
      </c>
      <c r="H106" s="184">
        <v>1</v>
      </c>
      <c r="I106" s="185"/>
      <c r="J106" s="186">
        <f>ROUND(I106*H106,2)</f>
        <v>0</v>
      </c>
      <c r="K106" s="182" t="s">
        <v>19</v>
      </c>
      <c r="L106" s="41"/>
      <c r="M106" s="187" t="s">
        <v>19</v>
      </c>
      <c r="N106" s="188" t="s">
        <v>44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236</v>
      </c>
      <c r="AT106" s="191" t="s">
        <v>122</v>
      </c>
      <c r="AU106" s="191" t="s">
        <v>137</v>
      </c>
      <c r="AY106" s="19" t="s">
        <v>118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236</v>
      </c>
      <c r="BM106" s="191" t="s">
        <v>253</v>
      </c>
    </row>
    <row r="107" spans="1:65" s="13" customFormat="1" ht="11.25">
      <c r="B107" s="198"/>
      <c r="C107" s="199"/>
      <c r="D107" s="200" t="s">
        <v>130</v>
      </c>
      <c r="E107" s="201" t="s">
        <v>19</v>
      </c>
      <c r="F107" s="202" t="s">
        <v>245</v>
      </c>
      <c r="G107" s="199"/>
      <c r="H107" s="203">
        <v>1</v>
      </c>
      <c r="I107" s="204"/>
      <c r="J107" s="199"/>
      <c r="K107" s="199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130</v>
      </c>
      <c r="AU107" s="209" t="s">
        <v>137</v>
      </c>
      <c r="AV107" s="13" t="s">
        <v>82</v>
      </c>
      <c r="AW107" s="13" t="s">
        <v>35</v>
      </c>
      <c r="AX107" s="13" t="s">
        <v>73</v>
      </c>
      <c r="AY107" s="209" t="s">
        <v>118</v>
      </c>
    </row>
    <row r="108" spans="1:65" s="14" customFormat="1" ht="11.25">
      <c r="B108" s="210"/>
      <c r="C108" s="211"/>
      <c r="D108" s="200" t="s">
        <v>130</v>
      </c>
      <c r="E108" s="212" t="s">
        <v>19</v>
      </c>
      <c r="F108" s="213" t="s">
        <v>132</v>
      </c>
      <c r="G108" s="211"/>
      <c r="H108" s="214">
        <v>1</v>
      </c>
      <c r="I108" s="215"/>
      <c r="J108" s="211"/>
      <c r="K108" s="211"/>
      <c r="L108" s="216"/>
      <c r="M108" s="244"/>
      <c r="N108" s="245"/>
      <c r="O108" s="245"/>
      <c r="P108" s="245"/>
      <c r="Q108" s="245"/>
      <c r="R108" s="245"/>
      <c r="S108" s="245"/>
      <c r="T108" s="246"/>
      <c r="AT108" s="220" t="s">
        <v>130</v>
      </c>
      <c r="AU108" s="220" t="s">
        <v>137</v>
      </c>
      <c r="AV108" s="14" t="s">
        <v>121</v>
      </c>
      <c r="AW108" s="14" t="s">
        <v>35</v>
      </c>
      <c r="AX108" s="14" t="s">
        <v>80</v>
      </c>
      <c r="AY108" s="220" t="s">
        <v>118</v>
      </c>
    </row>
    <row r="109" spans="1:65" s="2" customFormat="1" ht="6.95" customHeight="1">
      <c r="A109" s="36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1"/>
      <c r="M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</sheetData>
  <sheetProtection algorithmName="SHA-512" hashValue="JX4rhgXYp8qzXbSY9eGrUx5e54WI/BgqpUYZZ1WzEwcuX2rE+ZRLFpCL68PdLvp35V/PxGCLLNEvT7hY/0/Y9Q==" saltValue="5k44Xt6auq3HmuCRHsI3xLpPybbn2k4mUyHtuQl0aKs8PBtcngeww8cKSwl2bFGigDPRsl/8CrwRYGzq5UvHBg==" spinCount="100000" sheet="1" objects="1" scenarios="1" formatColumns="0" formatRows="0" autoFilter="0"/>
  <autoFilter ref="C88:K108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19" t="s">
        <v>91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93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78" t="str">
        <f>'Rekapitulace stavby'!K6</f>
        <v>Polní cesty C24 a C48 v k.ú. Božejovice</v>
      </c>
      <c r="F7" s="379"/>
      <c r="G7" s="379"/>
      <c r="H7" s="379"/>
      <c r="L7" s="22"/>
    </row>
    <row r="8" spans="1:46" s="2" customFormat="1" ht="12" customHeight="1">
      <c r="A8" s="36"/>
      <c r="B8" s="41"/>
      <c r="C8" s="36"/>
      <c r="D8" s="114" t="s">
        <v>94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0" t="s">
        <v>254</v>
      </c>
      <c r="F9" s="381"/>
      <c r="G9" s="381"/>
      <c r="H9" s="38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15. 3. 2024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2" t="str">
        <f>'Rekapitulace stavby'!E14</f>
        <v>Vyplň údaj</v>
      </c>
      <c r="F18" s="383"/>
      <c r="G18" s="383"/>
      <c r="H18" s="383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32</v>
      </c>
      <c r="E20" s="36"/>
      <c r="F20" s="36"/>
      <c r="G20" s="36"/>
      <c r="H20" s="36"/>
      <c r="I20" s="114" t="s">
        <v>26</v>
      </c>
      <c r="J20" s="105" t="s">
        <v>33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34</v>
      </c>
      <c r="F21" s="36"/>
      <c r="G21" s="36"/>
      <c r="H21" s="36"/>
      <c r="I21" s="114" t="s">
        <v>29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36</v>
      </c>
      <c r="E23" s="36"/>
      <c r="F23" s="36"/>
      <c r="G23" s="36"/>
      <c r="H23" s="36"/>
      <c r="I23" s="114" t="s">
        <v>26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34</v>
      </c>
      <c r="F24" s="36"/>
      <c r="G24" s="36"/>
      <c r="H24" s="36"/>
      <c r="I24" s="114" t="s">
        <v>29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37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84" t="s">
        <v>19</v>
      </c>
      <c r="F27" s="384"/>
      <c r="G27" s="384"/>
      <c r="H27" s="38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39</v>
      </c>
      <c r="E30" s="36"/>
      <c r="F30" s="36"/>
      <c r="G30" s="36"/>
      <c r="H30" s="36"/>
      <c r="I30" s="36"/>
      <c r="J30" s="122">
        <f>ROUND(J82,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41</v>
      </c>
      <c r="G32" s="36"/>
      <c r="H32" s="36"/>
      <c r="I32" s="123" t="s">
        <v>40</v>
      </c>
      <c r="J32" s="123" t="s">
        <v>42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43</v>
      </c>
      <c r="E33" s="114" t="s">
        <v>44</v>
      </c>
      <c r="F33" s="125">
        <f>ROUND((SUM(BE82:BE145)),  2)</f>
        <v>0</v>
      </c>
      <c r="G33" s="36"/>
      <c r="H33" s="36"/>
      <c r="I33" s="126">
        <v>0.21</v>
      </c>
      <c r="J33" s="125">
        <f>ROUND(((SUM(BE82:BE145))*I33),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45</v>
      </c>
      <c r="F34" s="125">
        <f>ROUND((SUM(BF82:BF145)),  2)</f>
        <v>0</v>
      </c>
      <c r="G34" s="36"/>
      <c r="H34" s="36"/>
      <c r="I34" s="126">
        <v>0.15</v>
      </c>
      <c r="J34" s="125">
        <f>ROUND(((SUM(BF82:BF145))*I34),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46</v>
      </c>
      <c r="F35" s="125">
        <f>ROUND((SUM(BG82:BG145)),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47</v>
      </c>
      <c r="F36" s="125">
        <f>ROUND((SUM(BH82:BH145)),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48</v>
      </c>
      <c r="F37" s="125">
        <f>ROUND((SUM(BI82:BI145)),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49</v>
      </c>
      <c r="E39" s="129"/>
      <c r="F39" s="129"/>
      <c r="G39" s="130" t="s">
        <v>50</v>
      </c>
      <c r="H39" s="131" t="s">
        <v>51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5" t="str">
        <f>E7</f>
        <v>Polní cesty C24 a C48 v k.ú. Božejovice</v>
      </c>
      <c r="F48" s="386"/>
      <c r="G48" s="386"/>
      <c r="H48" s="386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4" t="str">
        <f>E9</f>
        <v>SO 102-2 - Polní cesta C48, km 0,900-2,127</v>
      </c>
      <c r="F50" s="387"/>
      <c r="G50" s="387"/>
      <c r="H50" s="38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Božejovicce</v>
      </c>
      <c r="G52" s="38"/>
      <c r="H52" s="38"/>
      <c r="I52" s="31" t="s">
        <v>23</v>
      </c>
      <c r="J52" s="61" t="str">
        <f>IF(J12="","",J12)</f>
        <v>15. 3. 2024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ČR-Státní pozemkový úřad</v>
      </c>
      <c r="G54" s="38"/>
      <c r="H54" s="38"/>
      <c r="I54" s="31" t="s">
        <v>32</v>
      </c>
      <c r="J54" s="34" t="str">
        <f>E21</f>
        <v>AGROPROJEKT PSO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AGROPROJEKT PSO s.r.o.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97</v>
      </c>
      <c r="D57" s="139"/>
      <c r="E57" s="139"/>
      <c r="F57" s="139"/>
      <c r="G57" s="139"/>
      <c r="H57" s="139"/>
      <c r="I57" s="139"/>
      <c r="J57" s="140" t="s">
        <v>98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71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42"/>
      <c r="C60" s="143"/>
      <c r="D60" s="144" t="s">
        <v>100</v>
      </c>
      <c r="E60" s="145"/>
      <c r="F60" s="145"/>
      <c r="G60" s="145"/>
      <c r="H60" s="145"/>
      <c r="I60" s="145"/>
      <c r="J60" s="146">
        <f>J83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101</v>
      </c>
      <c r="E61" s="150"/>
      <c r="F61" s="150"/>
      <c r="G61" s="150"/>
      <c r="H61" s="150"/>
      <c r="I61" s="150"/>
      <c r="J61" s="151">
        <f>J84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102</v>
      </c>
      <c r="E62" s="150"/>
      <c r="F62" s="150"/>
      <c r="G62" s="150"/>
      <c r="H62" s="150"/>
      <c r="I62" s="150"/>
      <c r="J62" s="151">
        <f>J140</f>
        <v>0</v>
      </c>
      <c r="K62" s="99"/>
      <c r="L62" s="152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5" t="s">
        <v>103</v>
      </c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85" t="str">
        <f>E7</f>
        <v>Polní cesty C24 a C48 v k.ú. Božejovice</v>
      </c>
      <c r="F72" s="386"/>
      <c r="G72" s="386"/>
      <c r="H72" s="386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94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34" t="str">
        <f>E9</f>
        <v>SO 102-2 - Polní cesta C48, km 0,900-2,127</v>
      </c>
      <c r="F74" s="387"/>
      <c r="G74" s="387"/>
      <c r="H74" s="387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>Božejovicce</v>
      </c>
      <c r="G76" s="38"/>
      <c r="H76" s="38"/>
      <c r="I76" s="31" t="s">
        <v>23</v>
      </c>
      <c r="J76" s="61" t="str">
        <f>IF(J12="","",J12)</f>
        <v>15. 3. 2024</v>
      </c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5.7" customHeight="1">
      <c r="A78" s="36"/>
      <c r="B78" s="37"/>
      <c r="C78" s="31" t="s">
        <v>25</v>
      </c>
      <c r="D78" s="38"/>
      <c r="E78" s="38"/>
      <c r="F78" s="29" t="str">
        <f>E15</f>
        <v>ČR-Státní pozemkový úřad</v>
      </c>
      <c r="G78" s="38"/>
      <c r="H78" s="38"/>
      <c r="I78" s="31" t="s">
        <v>32</v>
      </c>
      <c r="J78" s="34" t="str">
        <f>E21</f>
        <v>AGROPROJEKT PSO s.r.o.</v>
      </c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5.7" customHeight="1">
      <c r="A79" s="36"/>
      <c r="B79" s="37"/>
      <c r="C79" s="31" t="s">
        <v>30</v>
      </c>
      <c r="D79" s="38"/>
      <c r="E79" s="38"/>
      <c r="F79" s="29" t="str">
        <f>IF(E18="","",E18)</f>
        <v>Vyplň údaj</v>
      </c>
      <c r="G79" s="38"/>
      <c r="H79" s="38"/>
      <c r="I79" s="31" t="s">
        <v>36</v>
      </c>
      <c r="J79" s="34" t="str">
        <f>E24</f>
        <v>AGROPROJEKT PSO s.r.o.</v>
      </c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53"/>
      <c r="B81" s="154"/>
      <c r="C81" s="155" t="s">
        <v>104</v>
      </c>
      <c r="D81" s="156" t="s">
        <v>58</v>
      </c>
      <c r="E81" s="156" t="s">
        <v>54</v>
      </c>
      <c r="F81" s="156" t="s">
        <v>55</v>
      </c>
      <c r="G81" s="156" t="s">
        <v>105</v>
      </c>
      <c r="H81" s="156" t="s">
        <v>106</v>
      </c>
      <c r="I81" s="156" t="s">
        <v>107</v>
      </c>
      <c r="J81" s="156" t="s">
        <v>98</v>
      </c>
      <c r="K81" s="157" t="s">
        <v>108</v>
      </c>
      <c r="L81" s="158"/>
      <c r="M81" s="70" t="s">
        <v>19</v>
      </c>
      <c r="N81" s="71" t="s">
        <v>43</v>
      </c>
      <c r="O81" s="71" t="s">
        <v>109</v>
      </c>
      <c r="P81" s="71" t="s">
        <v>110</v>
      </c>
      <c r="Q81" s="71" t="s">
        <v>111</v>
      </c>
      <c r="R81" s="71" t="s">
        <v>112</v>
      </c>
      <c r="S81" s="71" t="s">
        <v>113</v>
      </c>
      <c r="T81" s="72" t="s">
        <v>114</v>
      </c>
      <c r="U81" s="153"/>
      <c r="V81" s="153"/>
      <c r="W81" s="153"/>
      <c r="X81" s="153"/>
      <c r="Y81" s="153"/>
      <c r="Z81" s="153"/>
      <c r="AA81" s="153"/>
      <c r="AB81" s="153"/>
      <c r="AC81" s="153"/>
      <c r="AD81" s="153"/>
      <c r="AE81" s="153"/>
    </row>
    <row r="82" spans="1:65" s="2" customFormat="1" ht="22.9" customHeight="1">
      <c r="A82" s="36"/>
      <c r="B82" s="37"/>
      <c r="C82" s="77" t="s">
        <v>115</v>
      </c>
      <c r="D82" s="38"/>
      <c r="E82" s="38"/>
      <c r="F82" s="38"/>
      <c r="G82" s="38"/>
      <c r="H82" s="38"/>
      <c r="I82" s="38"/>
      <c r="J82" s="159">
        <f>BK82</f>
        <v>0</v>
      </c>
      <c r="K82" s="38"/>
      <c r="L82" s="41"/>
      <c r="M82" s="73"/>
      <c r="N82" s="160"/>
      <c r="O82" s="74"/>
      <c r="P82" s="161">
        <f>P83</f>
        <v>0</v>
      </c>
      <c r="Q82" s="74"/>
      <c r="R82" s="161">
        <f>R83</f>
        <v>5.0204600000000008</v>
      </c>
      <c r="S82" s="74"/>
      <c r="T82" s="162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72</v>
      </c>
      <c r="AU82" s="19" t="s">
        <v>99</v>
      </c>
      <c r="BK82" s="163">
        <f>BK83</f>
        <v>0</v>
      </c>
    </row>
    <row r="83" spans="1:65" s="12" customFormat="1" ht="25.9" customHeight="1">
      <c r="B83" s="164"/>
      <c r="C83" s="165"/>
      <c r="D83" s="166" t="s">
        <v>72</v>
      </c>
      <c r="E83" s="167" t="s">
        <v>116</v>
      </c>
      <c r="F83" s="167" t="s">
        <v>117</v>
      </c>
      <c r="G83" s="165"/>
      <c r="H83" s="165"/>
      <c r="I83" s="168"/>
      <c r="J83" s="169">
        <f>BK83</f>
        <v>0</v>
      </c>
      <c r="K83" s="165"/>
      <c r="L83" s="170"/>
      <c r="M83" s="171"/>
      <c r="N83" s="172"/>
      <c r="O83" s="172"/>
      <c r="P83" s="173">
        <f>P84+P140</f>
        <v>0</v>
      </c>
      <c r="Q83" s="172"/>
      <c r="R83" s="173">
        <f>R84+R140</f>
        <v>5.0204600000000008</v>
      </c>
      <c r="S83" s="172"/>
      <c r="T83" s="174">
        <f>T84+T140</f>
        <v>0</v>
      </c>
      <c r="AR83" s="175" t="s">
        <v>80</v>
      </c>
      <c r="AT83" s="176" t="s">
        <v>72</v>
      </c>
      <c r="AU83" s="176" t="s">
        <v>73</v>
      </c>
      <c r="AY83" s="175" t="s">
        <v>118</v>
      </c>
      <c r="BK83" s="177">
        <f>BK84+BK140</f>
        <v>0</v>
      </c>
    </row>
    <row r="84" spans="1:65" s="12" customFormat="1" ht="22.9" customHeight="1">
      <c r="B84" s="164"/>
      <c r="C84" s="165"/>
      <c r="D84" s="166" t="s">
        <v>72</v>
      </c>
      <c r="E84" s="178" t="s">
        <v>119</v>
      </c>
      <c r="F84" s="178" t="s">
        <v>120</v>
      </c>
      <c r="G84" s="165"/>
      <c r="H84" s="165"/>
      <c r="I84" s="168"/>
      <c r="J84" s="179">
        <f>BK84</f>
        <v>0</v>
      </c>
      <c r="K84" s="165"/>
      <c r="L84" s="170"/>
      <c r="M84" s="171"/>
      <c r="N84" s="172"/>
      <c r="O84" s="172"/>
      <c r="P84" s="173">
        <f>SUM(P85:P139)</f>
        <v>0</v>
      </c>
      <c r="Q84" s="172"/>
      <c r="R84" s="173">
        <f>SUM(R85:R139)</f>
        <v>4.9429600000000011</v>
      </c>
      <c r="S84" s="172"/>
      <c r="T84" s="174">
        <f>SUM(T85:T139)</f>
        <v>0</v>
      </c>
      <c r="AR84" s="175" t="s">
        <v>121</v>
      </c>
      <c r="AT84" s="176" t="s">
        <v>72</v>
      </c>
      <c r="AU84" s="176" t="s">
        <v>80</v>
      </c>
      <c r="AY84" s="175" t="s">
        <v>118</v>
      </c>
      <c r="BK84" s="177">
        <f>SUM(BK85:BK139)</f>
        <v>0</v>
      </c>
    </row>
    <row r="85" spans="1:65" s="2" customFormat="1" ht="24.2" customHeight="1">
      <c r="A85" s="36"/>
      <c r="B85" s="37"/>
      <c r="C85" s="180" t="s">
        <v>80</v>
      </c>
      <c r="D85" s="180" t="s">
        <v>122</v>
      </c>
      <c r="E85" s="181" t="s">
        <v>123</v>
      </c>
      <c r="F85" s="182" t="s">
        <v>124</v>
      </c>
      <c r="G85" s="183" t="s">
        <v>125</v>
      </c>
      <c r="H85" s="184">
        <v>82</v>
      </c>
      <c r="I85" s="185"/>
      <c r="J85" s="186">
        <f>ROUND(I85*H85,2)</f>
        <v>0</v>
      </c>
      <c r="K85" s="182" t="s">
        <v>126</v>
      </c>
      <c r="L85" s="41"/>
      <c r="M85" s="187" t="s">
        <v>19</v>
      </c>
      <c r="N85" s="188" t="s">
        <v>44</v>
      </c>
      <c r="O85" s="66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1" t="s">
        <v>121</v>
      </c>
      <c r="AT85" s="191" t="s">
        <v>122</v>
      </c>
      <c r="AU85" s="191" t="s">
        <v>82</v>
      </c>
      <c r="AY85" s="19" t="s">
        <v>118</v>
      </c>
      <c r="BE85" s="192">
        <f>IF(N85="základní",J85,0)</f>
        <v>0</v>
      </c>
      <c r="BF85" s="192">
        <f>IF(N85="snížená",J85,0)</f>
        <v>0</v>
      </c>
      <c r="BG85" s="192">
        <f>IF(N85="zákl. přenesená",J85,0)</f>
        <v>0</v>
      </c>
      <c r="BH85" s="192">
        <f>IF(N85="sníž. přenesená",J85,0)</f>
        <v>0</v>
      </c>
      <c r="BI85" s="192">
        <f>IF(N85="nulová",J85,0)</f>
        <v>0</v>
      </c>
      <c r="BJ85" s="19" t="s">
        <v>80</v>
      </c>
      <c r="BK85" s="192">
        <f>ROUND(I85*H85,2)</f>
        <v>0</v>
      </c>
      <c r="BL85" s="19" t="s">
        <v>121</v>
      </c>
      <c r="BM85" s="191" t="s">
        <v>255</v>
      </c>
    </row>
    <row r="86" spans="1:65" s="2" customFormat="1" ht="11.25">
      <c r="A86" s="36"/>
      <c r="B86" s="37"/>
      <c r="C86" s="38"/>
      <c r="D86" s="193" t="s">
        <v>128</v>
      </c>
      <c r="E86" s="38"/>
      <c r="F86" s="194" t="s">
        <v>129</v>
      </c>
      <c r="G86" s="38"/>
      <c r="H86" s="38"/>
      <c r="I86" s="195"/>
      <c r="J86" s="38"/>
      <c r="K86" s="38"/>
      <c r="L86" s="41"/>
      <c r="M86" s="196"/>
      <c r="N86" s="197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128</v>
      </c>
      <c r="AU86" s="19" t="s">
        <v>82</v>
      </c>
    </row>
    <row r="87" spans="1:65" s="13" customFormat="1" ht="11.25">
      <c r="B87" s="198"/>
      <c r="C87" s="199"/>
      <c r="D87" s="200" t="s">
        <v>130</v>
      </c>
      <c r="E87" s="201" t="s">
        <v>19</v>
      </c>
      <c r="F87" s="202" t="s">
        <v>256</v>
      </c>
      <c r="G87" s="199"/>
      <c r="H87" s="203">
        <v>21</v>
      </c>
      <c r="I87" s="204"/>
      <c r="J87" s="199"/>
      <c r="K87" s="199"/>
      <c r="L87" s="205"/>
      <c r="M87" s="206"/>
      <c r="N87" s="207"/>
      <c r="O87" s="207"/>
      <c r="P87" s="207"/>
      <c r="Q87" s="207"/>
      <c r="R87" s="207"/>
      <c r="S87" s="207"/>
      <c r="T87" s="208"/>
      <c r="AT87" s="209" t="s">
        <v>130</v>
      </c>
      <c r="AU87" s="209" t="s">
        <v>82</v>
      </c>
      <c r="AV87" s="13" t="s">
        <v>82</v>
      </c>
      <c r="AW87" s="13" t="s">
        <v>35</v>
      </c>
      <c r="AX87" s="13" t="s">
        <v>73</v>
      </c>
      <c r="AY87" s="209" t="s">
        <v>118</v>
      </c>
    </row>
    <row r="88" spans="1:65" s="13" customFormat="1" ht="11.25">
      <c r="B88" s="198"/>
      <c r="C88" s="199"/>
      <c r="D88" s="200" t="s">
        <v>130</v>
      </c>
      <c r="E88" s="201" t="s">
        <v>19</v>
      </c>
      <c r="F88" s="202" t="s">
        <v>257</v>
      </c>
      <c r="G88" s="199"/>
      <c r="H88" s="203">
        <v>30</v>
      </c>
      <c r="I88" s="204"/>
      <c r="J88" s="199"/>
      <c r="K88" s="199"/>
      <c r="L88" s="205"/>
      <c r="M88" s="206"/>
      <c r="N88" s="207"/>
      <c r="O88" s="207"/>
      <c r="P88" s="207"/>
      <c r="Q88" s="207"/>
      <c r="R88" s="207"/>
      <c r="S88" s="207"/>
      <c r="T88" s="208"/>
      <c r="AT88" s="209" t="s">
        <v>130</v>
      </c>
      <c r="AU88" s="209" t="s">
        <v>82</v>
      </c>
      <c r="AV88" s="13" t="s">
        <v>82</v>
      </c>
      <c r="AW88" s="13" t="s">
        <v>35</v>
      </c>
      <c r="AX88" s="13" t="s">
        <v>73</v>
      </c>
      <c r="AY88" s="209" t="s">
        <v>118</v>
      </c>
    </row>
    <row r="89" spans="1:65" s="13" customFormat="1" ht="11.25">
      <c r="B89" s="198"/>
      <c r="C89" s="199"/>
      <c r="D89" s="200" t="s">
        <v>130</v>
      </c>
      <c r="E89" s="201" t="s">
        <v>19</v>
      </c>
      <c r="F89" s="202" t="s">
        <v>258</v>
      </c>
      <c r="G89" s="199"/>
      <c r="H89" s="203">
        <v>31</v>
      </c>
      <c r="I89" s="204"/>
      <c r="J89" s="199"/>
      <c r="K89" s="199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130</v>
      </c>
      <c r="AU89" s="209" t="s">
        <v>82</v>
      </c>
      <c r="AV89" s="13" t="s">
        <v>82</v>
      </c>
      <c r="AW89" s="13" t="s">
        <v>35</v>
      </c>
      <c r="AX89" s="13" t="s">
        <v>73</v>
      </c>
      <c r="AY89" s="209" t="s">
        <v>118</v>
      </c>
    </row>
    <row r="90" spans="1:65" s="14" customFormat="1" ht="11.25">
      <c r="B90" s="210"/>
      <c r="C90" s="211"/>
      <c r="D90" s="200" t="s">
        <v>130</v>
      </c>
      <c r="E90" s="212" t="s">
        <v>19</v>
      </c>
      <c r="F90" s="213" t="s">
        <v>132</v>
      </c>
      <c r="G90" s="211"/>
      <c r="H90" s="214">
        <v>82</v>
      </c>
      <c r="I90" s="215"/>
      <c r="J90" s="211"/>
      <c r="K90" s="211"/>
      <c r="L90" s="216"/>
      <c r="M90" s="217"/>
      <c r="N90" s="218"/>
      <c r="O90" s="218"/>
      <c r="P90" s="218"/>
      <c r="Q90" s="218"/>
      <c r="R90" s="218"/>
      <c r="S90" s="218"/>
      <c r="T90" s="219"/>
      <c r="AT90" s="220" t="s">
        <v>130</v>
      </c>
      <c r="AU90" s="220" t="s">
        <v>82</v>
      </c>
      <c r="AV90" s="14" t="s">
        <v>121</v>
      </c>
      <c r="AW90" s="14" t="s">
        <v>35</v>
      </c>
      <c r="AX90" s="14" t="s">
        <v>80</v>
      </c>
      <c r="AY90" s="220" t="s">
        <v>118</v>
      </c>
    </row>
    <row r="91" spans="1:65" s="2" customFormat="1" ht="24.2" customHeight="1">
      <c r="A91" s="36"/>
      <c r="B91" s="37"/>
      <c r="C91" s="180" t="s">
        <v>82</v>
      </c>
      <c r="D91" s="180" t="s">
        <v>122</v>
      </c>
      <c r="E91" s="181" t="s">
        <v>133</v>
      </c>
      <c r="F91" s="182" t="s">
        <v>134</v>
      </c>
      <c r="G91" s="183" t="s">
        <v>125</v>
      </c>
      <c r="H91" s="184">
        <v>82</v>
      </c>
      <c r="I91" s="185"/>
      <c r="J91" s="186">
        <f>ROUND(I91*H91,2)</f>
        <v>0</v>
      </c>
      <c r="K91" s="182" t="s">
        <v>126</v>
      </c>
      <c r="L91" s="41"/>
      <c r="M91" s="187" t="s">
        <v>19</v>
      </c>
      <c r="N91" s="188" t="s">
        <v>44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121</v>
      </c>
      <c r="AT91" s="191" t="s">
        <v>122</v>
      </c>
      <c r="AU91" s="191" t="s">
        <v>82</v>
      </c>
      <c r="AY91" s="19" t="s">
        <v>118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80</v>
      </c>
      <c r="BK91" s="192">
        <f>ROUND(I91*H91,2)</f>
        <v>0</v>
      </c>
      <c r="BL91" s="19" t="s">
        <v>121</v>
      </c>
      <c r="BM91" s="191" t="s">
        <v>259</v>
      </c>
    </row>
    <row r="92" spans="1:65" s="2" customFormat="1" ht="11.25">
      <c r="A92" s="36"/>
      <c r="B92" s="37"/>
      <c r="C92" s="38"/>
      <c r="D92" s="193" t="s">
        <v>128</v>
      </c>
      <c r="E92" s="38"/>
      <c r="F92" s="194" t="s">
        <v>136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128</v>
      </c>
      <c r="AU92" s="19" t="s">
        <v>82</v>
      </c>
    </row>
    <row r="93" spans="1:65" s="13" customFormat="1" ht="11.25">
      <c r="B93" s="198"/>
      <c r="C93" s="199"/>
      <c r="D93" s="200" t="s">
        <v>130</v>
      </c>
      <c r="E93" s="201" t="s">
        <v>19</v>
      </c>
      <c r="F93" s="202" t="s">
        <v>256</v>
      </c>
      <c r="G93" s="199"/>
      <c r="H93" s="203">
        <v>21</v>
      </c>
      <c r="I93" s="204"/>
      <c r="J93" s="199"/>
      <c r="K93" s="199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130</v>
      </c>
      <c r="AU93" s="209" t="s">
        <v>82</v>
      </c>
      <c r="AV93" s="13" t="s">
        <v>82</v>
      </c>
      <c r="AW93" s="13" t="s">
        <v>35</v>
      </c>
      <c r="AX93" s="13" t="s">
        <v>73</v>
      </c>
      <c r="AY93" s="209" t="s">
        <v>118</v>
      </c>
    </row>
    <row r="94" spans="1:65" s="13" customFormat="1" ht="11.25">
      <c r="B94" s="198"/>
      <c r="C94" s="199"/>
      <c r="D94" s="200" t="s">
        <v>130</v>
      </c>
      <c r="E94" s="201" t="s">
        <v>19</v>
      </c>
      <c r="F94" s="202" t="s">
        <v>257</v>
      </c>
      <c r="G94" s="199"/>
      <c r="H94" s="203">
        <v>30</v>
      </c>
      <c r="I94" s="204"/>
      <c r="J94" s="199"/>
      <c r="K94" s="199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130</v>
      </c>
      <c r="AU94" s="209" t="s">
        <v>82</v>
      </c>
      <c r="AV94" s="13" t="s">
        <v>82</v>
      </c>
      <c r="AW94" s="13" t="s">
        <v>35</v>
      </c>
      <c r="AX94" s="13" t="s">
        <v>73</v>
      </c>
      <c r="AY94" s="209" t="s">
        <v>118</v>
      </c>
    </row>
    <row r="95" spans="1:65" s="13" customFormat="1" ht="11.25">
      <c r="B95" s="198"/>
      <c r="C95" s="199"/>
      <c r="D95" s="200" t="s">
        <v>130</v>
      </c>
      <c r="E95" s="201" t="s">
        <v>19</v>
      </c>
      <c r="F95" s="202" t="s">
        <v>258</v>
      </c>
      <c r="G95" s="199"/>
      <c r="H95" s="203">
        <v>31</v>
      </c>
      <c r="I95" s="204"/>
      <c r="J95" s="199"/>
      <c r="K95" s="199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130</v>
      </c>
      <c r="AU95" s="209" t="s">
        <v>82</v>
      </c>
      <c r="AV95" s="13" t="s">
        <v>82</v>
      </c>
      <c r="AW95" s="13" t="s">
        <v>35</v>
      </c>
      <c r="AX95" s="13" t="s">
        <v>73</v>
      </c>
      <c r="AY95" s="209" t="s">
        <v>118</v>
      </c>
    </row>
    <row r="96" spans="1:65" s="14" customFormat="1" ht="11.25">
      <c r="B96" s="210"/>
      <c r="C96" s="211"/>
      <c r="D96" s="200" t="s">
        <v>130</v>
      </c>
      <c r="E96" s="212" t="s">
        <v>19</v>
      </c>
      <c r="F96" s="213" t="s">
        <v>132</v>
      </c>
      <c r="G96" s="211"/>
      <c r="H96" s="214">
        <v>82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130</v>
      </c>
      <c r="AU96" s="220" t="s">
        <v>82</v>
      </c>
      <c r="AV96" s="14" t="s">
        <v>121</v>
      </c>
      <c r="AW96" s="14" t="s">
        <v>35</v>
      </c>
      <c r="AX96" s="14" t="s">
        <v>80</v>
      </c>
      <c r="AY96" s="220" t="s">
        <v>118</v>
      </c>
    </row>
    <row r="97" spans="1:65" s="2" customFormat="1" ht="16.5" customHeight="1">
      <c r="A97" s="36"/>
      <c r="B97" s="37"/>
      <c r="C97" s="180" t="s">
        <v>137</v>
      </c>
      <c r="D97" s="180" t="s">
        <v>122</v>
      </c>
      <c r="E97" s="181" t="s">
        <v>138</v>
      </c>
      <c r="F97" s="182" t="s">
        <v>139</v>
      </c>
      <c r="G97" s="183" t="s">
        <v>125</v>
      </c>
      <c r="H97" s="184">
        <v>82</v>
      </c>
      <c r="I97" s="185"/>
      <c r="J97" s="186">
        <f>ROUND(I97*H97,2)</f>
        <v>0</v>
      </c>
      <c r="K97" s="182" t="s">
        <v>126</v>
      </c>
      <c r="L97" s="41"/>
      <c r="M97" s="187" t="s">
        <v>19</v>
      </c>
      <c r="N97" s="188" t="s">
        <v>44</v>
      </c>
      <c r="O97" s="66"/>
      <c r="P97" s="189">
        <f>O97*H97</f>
        <v>0</v>
      </c>
      <c r="Q97" s="189">
        <v>5.0000000000000002E-5</v>
      </c>
      <c r="R97" s="189">
        <f>Q97*H97</f>
        <v>4.1000000000000003E-3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121</v>
      </c>
      <c r="AT97" s="191" t="s">
        <v>122</v>
      </c>
      <c r="AU97" s="191" t="s">
        <v>82</v>
      </c>
      <c r="AY97" s="19" t="s">
        <v>118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80</v>
      </c>
      <c r="BK97" s="192">
        <f>ROUND(I97*H97,2)</f>
        <v>0</v>
      </c>
      <c r="BL97" s="19" t="s">
        <v>121</v>
      </c>
      <c r="BM97" s="191" t="s">
        <v>260</v>
      </c>
    </row>
    <row r="98" spans="1:65" s="2" customFormat="1" ht="11.25">
      <c r="A98" s="36"/>
      <c r="B98" s="37"/>
      <c r="C98" s="38"/>
      <c r="D98" s="193" t="s">
        <v>128</v>
      </c>
      <c r="E98" s="38"/>
      <c r="F98" s="194" t="s">
        <v>141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128</v>
      </c>
      <c r="AU98" s="19" t="s">
        <v>82</v>
      </c>
    </row>
    <row r="99" spans="1:65" s="15" customFormat="1" ht="11.25">
      <c r="B99" s="221"/>
      <c r="C99" s="222"/>
      <c r="D99" s="200" t="s">
        <v>130</v>
      </c>
      <c r="E99" s="223" t="s">
        <v>19</v>
      </c>
      <c r="F99" s="224" t="s">
        <v>142</v>
      </c>
      <c r="G99" s="222"/>
      <c r="H99" s="223" t="s">
        <v>19</v>
      </c>
      <c r="I99" s="225"/>
      <c r="J99" s="222"/>
      <c r="K99" s="222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130</v>
      </c>
      <c r="AU99" s="230" t="s">
        <v>82</v>
      </c>
      <c r="AV99" s="15" t="s">
        <v>80</v>
      </c>
      <c r="AW99" s="15" t="s">
        <v>35</v>
      </c>
      <c r="AX99" s="15" t="s">
        <v>73</v>
      </c>
      <c r="AY99" s="230" t="s">
        <v>118</v>
      </c>
    </row>
    <row r="100" spans="1:65" s="13" customFormat="1" ht="11.25">
      <c r="B100" s="198"/>
      <c r="C100" s="199"/>
      <c r="D100" s="200" t="s">
        <v>130</v>
      </c>
      <c r="E100" s="201" t="s">
        <v>19</v>
      </c>
      <c r="F100" s="202" t="s">
        <v>256</v>
      </c>
      <c r="G100" s="199"/>
      <c r="H100" s="203">
        <v>21</v>
      </c>
      <c r="I100" s="204"/>
      <c r="J100" s="199"/>
      <c r="K100" s="199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130</v>
      </c>
      <c r="AU100" s="209" t="s">
        <v>82</v>
      </c>
      <c r="AV100" s="13" t="s">
        <v>82</v>
      </c>
      <c r="AW100" s="13" t="s">
        <v>35</v>
      </c>
      <c r="AX100" s="13" t="s">
        <v>73</v>
      </c>
      <c r="AY100" s="209" t="s">
        <v>118</v>
      </c>
    </row>
    <row r="101" spans="1:65" s="13" customFormat="1" ht="11.25">
      <c r="B101" s="198"/>
      <c r="C101" s="199"/>
      <c r="D101" s="200" t="s">
        <v>130</v>
      </c>
      <c r="E101" s="201" t="s">
        <v>19</v>
      </c>
      <c r="F101" s="202" t="s">
        <v>257</v>
      </c>
      <c r="G101" s="199"/>
      <c r="H101" s="203">
        <v>30</v>
      </c>
      <c r="I101" s="204"/>
      <c r="J101" s="199"/>
      <c r="K101" s="199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130</v>
      </c>
      <c r="AU101" s="209" t="s">
        <v>82</v>
      </c>
      <c r="AV101" s="13" t="s">
        <v>82</v>
      </c>
      <c r="AW101" s="13" t="s">
        <v>35</v>
      </c>
      <c r="AX101" s="13" t="s">
        <v>73</v>
      </c>
      <c r="AY101" s="209" t="s">
        <v>118</v>
      </c>
    </row>
    <row r="102" spans="1:65" s="13" customFormat="1" ht="11.25">
      <c r="B102" s="198"/>
      <c r="C102" s="199"/>
      <c r="D102" s="200" t="s">
        <v>130</v>
      </c>
      <c r="E102" s="201" t="s">
        <v>19</v>
      </c>
      <c r="F102" s="202" t="s">
        <v>258</v>
      </c>
      <c r="G102" s="199"/>
      <c r="H102" s="203">
        <v>31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130</v>
      </c>
      <c r="AU102" s="209" t="s">
        <v>82</v>
      </c>
      <c r="AV102" s="13" t="s">
        <v>82</v>
      </c>
      <c r="AW102" s="13" t="s">
        <v>35</v>
      </c>
      <c r="AX102" s="13" t="s">
        <v>73</v>
      </c>
      <c r="AY102" s="209" t="s">
        <v>118</v>
      </c>
    </row>
    <row r="103" spans="1:65" s="14" customFormat="1" ht="11.25">
      <c r="B103" s="210"/>
      <c r="C103" s="211"/>
      <c r="D103" s="200" t="s">
        <v>130</v>
      </c>
      <c r="E103" s="212" t="s">
        <v>19</v>
      </c>
      <c r="F103" s="213" t="s">
        <v>132</v>
      </c>
      <c r="G103" s="211"/>
      <c r="H103" s="214">
        <v>82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130</v>
      </c>
      <c r="AU103" s="220" t="s">
        <v>82</v>
      </c>
      <c r="AV103" s="14" t="s">
        <v>121</v>
      </c>
      <c r="AW103" s="14" t="s">
        <v>35</v>
      </c>
      <c r="AX103" s="14" t="s">
        <v>80</v>
      </c>
      <c r="AY103" s="220" t="s">
        <v>118</v>
      </c>
    </row>
    <row r="104" spans="1:65" s="2" customFormat="1" ht="24.2" customHeight="1">
      <c r="A104" s="36"/>
      <c r="B104" s="37"/>
      <c r="C104" s="180" t="s">
        <v>121</v>
      </c>
      <c r="D104" s="180" t="s">
        <v>122</v>
      </c>
      <c r="E104" s="181" t="s">
        <v>143</v>
      </c>
      <c r="F104" s="182" t="s">
        <v>144</v>
      </c>
      <c r="G104" s="183" t="s">
        <v>125</v>
      </c>
      <c r="H104" s="184">
        <v>246</v>
      </c>
      <c r="I104" s="185"/>
      <c r="J104" s="186">
        <f>ROUND(I104*H104,2)</f>
        <v>0</v>
      </c>
      <c r="K104" s="182" t="s">
        <v>126</v>
      </c>
      <c r="L104" s="41"/>
      <c r="M104" s="187" t="s">
        <v>19</v>
      </c>
      <c r="N104" s="188" t="s">
        <v>44</v>
      </c>
      <c r="O104" s="66"/>
      <c r="P104" s="189">
        <f>O104*H104</f>
        <v>0</v>
      </c>
      <c r="Q104" s="189">
        <v>2.5999999999999999E-3</v>
      </c>
      <c r="R104" s="189">
        <f>Q104*H104</f>
        <v>0.63959999999999995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121</v>
      </c>
      <c r="AT104" s="191" t="s">
        <v>122</v>
      </c>
      <c r="AU104" s="191" t="s">
        <v>82</v>
      </c>
      <c r="AY104" s="19" t="s">
        <v>118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80</v>
      </c>
      <c r="BK104" s="192">
        <f>ROUND(I104*H104,2)</f>
        <v>0</v>
      </c>
      <c r="BL104" s="19" t="s">
        <v>121</v>
      </c>
      <c r="BM104" s="191" t="s">
        <v>261</v>
      </c>
    </row>
    <row r="105" spans="1:65" s="2" customFormat="1" ht="11.25">
      <c r="A105" s="36"/>
      <c r="B105" s="37"/>
      <c r="C105" s="38"/>
      <c r="D105" s="193" t="s">
        <v>128</v>
      </c>
      <c r="E105" s="38"/>
      <c r="F105" s="194" t="s">
        <v>146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128</v>
      </c>
      <c r="AU105" s="19" t="s">
        <v>82</v>
      </c>
    </row>
    <row r="106" spans="1:65" s="13" customFormat="1" ht="11.25">
      <c r="B106" s="198"/>
      <c r="C106" s="199"/>
      <c r="D106" s="200" t="s">
        <v>130</v>
      </c>
      <c r="E106" s="201" t="s">
        <v>19</v>
      </c>
      <c r="F106" s="202" t="s">
        <v>262</v>
      </c>
      <c r="G106" s="199"/>
      <c r="H106" s="203">
        <v>246</v>
      </c>
      <c r="I106" s="204"/>
      <c r="J106" s="199"/>
      <c r="K106" s="199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130</v>
      </c>
      <c r="AU106" s="209" t="s">
        <v>82</v>
      </c>
      <c r="AV106" s="13" t="s">
        <v>82</v>
      </c>
      <c r="AW106" s="13" t="s">
        <v>35</v>
      </c>
      <c r="AX106" s="13" t="s">
        <v>73</v>
      </c>
      <c r="AY106" s="209" t="s">
        <v>118</v>
      </c>
    </row>
    <row r="107" spans="1:65" s="14" customFormat="1" ht="11.25">
      <c r="B107" s="210"/>
      <c r="C107" s="211"/>
      <c r="D107" s="200" t="s">
        <v>130</v>
      </c>
      <c r="E107" s="212" t="s">
        <v>19</v>
      </c>
      <c r="F107" s="213" t="s">
        <v>132</v>
      </c>
      <c r="G107" s="211"/>
      <c r="H107" s="214">
        <v>246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130</v>
      </c>
      <c r="AU107" s="220" t="s">
        <v>82</v>
      </c>
      <c r="AV107" s="14" t="s">
        <v>121</v>
      </c>
      <c r="AW107" s="14" t="s">
        <v>35</v>
      </c>
      <c r="AX107" s="14" t="s">
        <v>80</v>
      </c>
      <c r="AY107" s="220" t="s">
        <v>118</v>
      </c>
    </row>
    <row r="108" spans="1:65" s="2" customFormat="1" ht="21.75" customHeight="1">
      <c r="A108" s="36"/>
      <c r="B108" s="37"/>
      <c r="C108" s="180" t="s">
        <v>148</v>
      </c>
      <c r="D108" s="180" t="s">
        <v>122</v>
      </c>
      <c r="E108" s="181" t="s">
        <v>149</v>
      </c>
      <c r="F108" s="182" t="s">
        <v>150</v>
      </c>
      <c r="G108" s="183" t="s">
        <v>125</v>
      </c>
      <c r="H108" s="184">
        <v>82</v>
      </c>
      <c r="I108" s="185"/>
      <c r="J108" s="186">
        <f>ROUND(I108*H108,2)</f>
        <v>0</v>
      </c>
      <c r="K108" s="182" t="s">
        <v>126</v>
      </c>
      <c r="L108" s="41"/>
      <c r="M108" s="187" t="s">
        <v>19</v>
      </c>
      <c r="N108" s="188" t="s">
        <v>44</v>
      </c>
      <c r="O108" s="66"/>
      <c r="P108" s="189">
        <f>O108*H108</f>
        <v>0</v>
      </c>
      <c r="Q108" s="189">
        <v>2.0799999999999998E-3</v>
      </c>
      <c r="R108" s="189">
        <f>Q108*H108</f>
        <v>0.17055999999999999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121</v>
      </c>
      <c r="AT108" s="191" t="s">
        <v>122</v>
      </c>
      <c r="AU108" s="191" t="s">
        <v>82</v>
      </c>
      <c r="AY108" s="19" t="s">
        <v>118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121</v>
      </c>
      <c r="BM108" s="191" t="s">
        <v>263</v>
      </c>
    </row>
    <row r="109" spans="1:65" s="2" customFormat="1" ht="11.25">
      <c r="A109" s="36"/>
      <c r="B109" s="37"/>
      <c r="C109" s="38"/>
      <c r="D109" s="193" t="s">
        <v>128</v>
      </c>
      <c r="E109" s="38"/>
      <c r="F109" s="194" t="s">
        <v>152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128</v>
      </c>
      <c r="AU109" s="19" t="s">
        <v>82</v>
      </c>
    </row>
    <row r="110" spans="1:65" s="13" customFormat="1" ht="11.25">
      <c r="B110" s="198"/>
      <c r="C110" s="199"/>
      <c r="D110" s="200" t="s">
        <v>130</v>
      </c>
      <c r="E110" s="201" t="s">
        <v>19</v>
      </c>
      <c r="F110" s="202" t="s">
        <v>264</v>
      </c>
      <c r="G110" s="199"/>
      <c r="H110" s="203">
        <v>82</v>
      </c>
      <c r="I110" s="204"/>
      <c r="J110" s="199"/>
      <c r="K110" s="199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130</v>
      </c>
      <c r="AU110" s="209" t="s">
        <v>82</v>
      </c>
      <c r="AV110" s="13" t="s">
        <v>82</v>
      </c>
      <c r="AW110" s="13" t="s">
        <v>35</v>
      </c>
      <c r="AX110" s="13" t="s">
        <v>80</v>
      </c>
      <c r="AY110" s="209" t="s">
        <v>118</v>
      </c>
    </row>
    <row r="111" spans="1:65" s="2" customFormat="1" ht="24.2" customHeight="1">
      <c r="A111" s="36"/>
      <c r="B111" s="37"/>
      <c r="C111" s="180" t="s">
        <v>154</v>
      </c>
      <c r="D111" s="180" t="s">
        <v>122</v>
      </c>
      <c r="E111" s="181" t="s">
        <v>155</v>
      </c>
      <c r="F111" s="182" t="s">
        <v>156</v>
      </c>
      <c r="G111" s="183" t="s">
        <v>157</v>
      </c>
      <c r="H111" s="184">
        <v>1</v>
      </c>
      <c r="I111" s="185"/>
      <c r="J111" s="186">
        <f>ROUND(I111*H111,2)</f>
        <v>0</v>
      </c>
      <c r="K111" s="182" t="s">
        <v>126</v>
      </c>
      <c r="L111" s="41"/>
      <c r="M111" s="187" t="s">
        <v>19</v>
      </c>
      <c r="N111" s="188" t="s">
        <v>44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121</v>
      </c>
      <c r="AT111" s="191" t="s">
        <v>122</v>
      </c>
      <c r="AU111" s="191" t="s">
        <v>82</v>
      </c>
      <c r="AY111" s="19" t="s">
        <v>118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80</v>
      </c>
      <c r="BK111" s="192">
        <f>ROUND(I111*H111,2)</f>
        <v>0</v>
      </c>
      <c r="BL111" s="19" t="s">
        <v>121</v>
      </c>
      <c r="BM111" s="191" t="s">
        <v>265</v>
      </c>
    </row>
    <row r="112" spans="1:65" s="2" customFormat="1" ht="11.25">
      <c r="A112" s="36"/>
      <c r="B112" s="37"/>
      <c r="C112" s="38"/>
      <c r="D112" s="193" t="s">
        <v>128</v>
      </c>
      <c r="E112" s="38"/>
      <c r="F112" s="194" t="s">
        <v>159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128</v>
      </c>
      <c r="AU112" s="19" t="s">
        <v>82</v>
      </c>
    </row>
    <row r="113" spans="1:65" s="2" customFormat="1" ht="16.5" customHeight="1">
      <c r="A113" s="36"/>
      <c r="B113" s="37"/>
      <c r="C113" s="231" t="s">
        <v>160</v>
      </c>
      <c r="D113" s="231" t="s">
        <v>161</v>
      </c>
      <c r="E113" s="232" t="s">
        <v>266</v>
      </c>
      <c r="F113" s="233" t="s">
        <v>267</v>
      </c>
      <c r="G113" s="234" t="s">
        <v>164</v>
      </c>
      <c r="H113" s="235">
        <v>8.1999999999999993</v>
      </c>
      <c r="I113" s="236"/>
      <c r="J113" s="237">
        <f>ROUND(I113*H113,2)</f>
        <v>0</v>
      </c>
      <c r="K113" s="233" t="s">
        <v>126</v>
      </c>
      <c r="L113" s="238"/>
      <c r="M113" s="239" t="s">
        <v>19</v>
      </c>
      <c r="N113" s="240" t="s">
        <v>44</v>
      </c>
      <c r="O113" s="66"/>
      <c r="P113" s="189">
        <f>O113*H113</f>
        <v>0</v>
      </c>
      <c r="Q113" s="189">
        <v>1E-3</v>
      </c>
      <c r="R113" s="189">
        <f>Q113*H113</f>
        <v>8.199999999999999E-3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165</v>
      </c>
      <c r="AT113" s="191" t="s">
        <v>161</v>
      </c>
      <c r="AU113" s="191" t="s">
        <v>82</v>
      </c>
      <c r="AY113" s="19" t="s">
        <v>118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80</v>
      </c>
      <c r="BK113" s="192">
        <f>ROUND(I113*H113,2)</f>
        <v>0</v>
      </c>
      <c r="BL113" s="19" t="s">
        <v>121</v>
      </c>
      <c r="BM113" s="191" t="s">
        <v>268</v>
      </c>
    </row>
    <row r="114" spans="1:65" s="13" customFormat="1" ht="11.25">
      <c r="B114" s="198"/>
      <c r="C114" s="199"/>
      <c r="D114" s="200" t="s">
        <v>130</v>
      </c>
      <c r="E114" s="201" t="s">
        <v>19</v>
      </c>
      <c r="F114" s="202" t="s">
        <v>269</v>
      </c>
      <c r="G114" s="199"/>
      <c r="H114" s="203">
        <v>8.1999999999999993</v>
      </c>
      <c r="I114" s="204"/>
      <c r="J114" s="199"/>
      <c r="K114" s="199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130</v>
      </c>
      <c r="AU114" s="209" t="s">
        <v>82</v>
      </c>
      <c r="AV114" s="13" t="s">
        <v>82</v>
      </c>
      <c r="AW114" s="13" t="s">
        <v>35</v>
      </c>
      <c r="AX114" s="13" t="s">
        <v>80</v>
      </c>
      <c r="AY114" s="209" t="s">
        <v>118</v>
      </c>
    </row>
    <row r="115" spans="1:65" s="2" customFormat="1" ht="16.5" customHeight="1">
      <c r="A115" s="36"/>
      <c r="B115" s="37"/>
      <c r="C115" s="231" t="s">
        <v>165</v>
      </c>
      <c r="D115" s="231" t="s">
        <v>161</v>
      </c>
      <c r="E115" s="232" t="s">
        <v>270</v>
      </c>
      <c r="F115" s="233" t="s">
        <v>271</v>
      </c>
      <c r="G115" s="234" t="s">
        <v>164</v>
      </c>
      <c r="H115" s="235">
        <v>20.5</v>
      </c>
      <c r="I115" s="236"/>
      <c r="J115" s="237">
        <f>ROUND(I115*H115,2)</f>
        <v>0</v>
      </c>
      <c r="K115" s="233" t="s">
        <v>126</v>
      </c>
      <c r="L115" s="238"/>
      <c r="M115" s="239" t="s">
        <v>19</v>
      </c>
      <c r="N115" s="240" t="s">
        <v>44</v>
      </c>
      <c r="O115" s="66"/>
      <c r="P115" s="189">
        <f>O115*H115</f>
        <v>0</v>
      </c>
      <c r="Q115" s="189">
        <v>1E-3</v>
      </c>
      <c r="R115" s="189">
        <f>Q115*H115</f>
        <v>2.0500000000000001E-2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165</v>
      </c>
      <c r="AT115" s="191" t="s">
        <v>161</v>
      </c>
      <c r="AU115" s="191" t="s">
        <v>82</v>
      </c>
      <c r="AY115" s="19" t="s">
        <v>118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80</v>
      </c>
      <c r="BK115" s="192">
        <f>ROUND(I115*H115,2)</f>
        <v>0</v>
      </c>
      <c r="BL115" s="19" t="s">
        <v>121</v>
      </c>
      <c r="BM115" s="191" t="s">
        <v>272</v>
      </c>
    </row>
    <row r="116" spans="1:65" s="13" customFormat="1" ht="11.25">
      <c r="B116" s="198"/>
      <c r="C116" s="199"/>
      <c r="D116" s="200" t="s">
        <v>130</v>
      </c>
      <c r="E116" s="201" t="s">
        <v>19</v>
      </c>
      <c r="F116" s="202" t="s">
        <v>273</v>
      </c>
      <c r="G116" s="199"/>
      <c r="H116" s="203">
        <v>20.5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130</v>
      </c>
      <c r="AU116" s="209" t="s">
        <v>82</v>
      </c>
      <c r="AV116" s="13" t="s">
        <v>82</v>
      </c>
      <c r="AW116" s="13" t="s">
        <v>35</v>
      </c>
      <c r="AX116" s="13" t="s">
        <v>73</v>
      </c>
      <c r="AY116" s="209" t="s">
        <v>118</v>
      </c>
    </row>
    <row r="117" spans="1:65" s="14" customFormat="1" ht="11.25">
      <c r="B117" s="210"/>
      <c r="C117" s="211"/>
      <c r="D117" s="200" t="s">
        <v>130</v>
      </c>
      <c r="E117" s="212" t="s">
        <v>19</v>
      </c>
      <c r="F117" s="213" t="s">
        <v>132</v>
      </c>
      <c r="G117" s="211"/>
      <c r="H117" s="214">
        <v>20.5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130</v>
      </c>
      <c r="AU117" s="220" t="s">
        <v>82</v>
      </c>
      <c r="AV117" s="14" t="s">
        <v>121</v>
      </c>
      <c r="AW117" s="14" t="s">
        <v>35</v>
      </c>
      <c r="AX117" s="14" t="s">
        <v>80</v>
      </c>
      <c r="AY117" s="220" t="s">
        <v>118</v>
      </c>
    </row>
    <row r="118" spans="1:65" s="2" customFormat="1" ht="16.5" customHeight="1">
      <c r="A118" s="36"/>
      <c r="B118" s="37"/>
      <c r="C118" s="231" t="s">
        <v>172</v>
      </c>
      <c r="D118" s="231" t="s">
        <v>161</v>
      </c>
      <c r="E118" s="232" t="s">
        <v>173</v>
      </c>
      <c r="F118" s="233" t="s">
        <v>174</v>
      </c>
      <c r="G118" s="234" t="s">
        <v>125</v>
      </c>
      <c r="H118" s="235">
        <v>82</v>
      </c>
      <c r="I118" s="236"/>
      <c r="J118" s="237">
        <f>ROUND(I118*H118,2)</f>
        <v>0</v>
      </c>
      <c r="K118" s="233" t="s">
        <v>19</v>
      </c>
      <c r="L118" s="238"/>
      <c r="M118" s="239" t="s">
        <v>19</v>
      </c>
      <c r="N118" s="240" t="s">
        <v>44</v>
      </c>
      <c r="O118" s="66"/>
      <c r="P118" s="189">
        <f>O118*H118</f>
        <v>0</v>
      </c>
      <c r="Q118" s="189">
        <v>0.02</v>
      </c>
      <c r="R118" s="189">
        <f>Q118*H118</f>
        <v>1.6400000000000001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165</v>
      </c>
      <c r="AT118" s="191" t="s">
        <v>161</v>
      </c>
      <c r="AU118" s="191" t="s">
        <v>82</v>
      </c>
      <c r="AY118" s="19" t="s">
        <v>118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121</v>
      </c>
      <c r="BM118" s="191" t="s">
        <v>274</v>
      </c>
    </row>
    <row r="119" spans="1:65" s="13" customFormat="1" ht="11.25">
      <c r="B119" s="198"/>
      <c r="C119" s="199"/>
      <c r="D119" s="200" t="s">
        <v>130</v>
      </c>
      <c r="E119" s="201" t="s">
        <v>19</v>
      </c>
      <c r="F119" s="202" t="s">
        <v>275</v>
      </c>
      <c r="G119" s="199"/>
      <c r="H119" s="203">
        <v>21</v>
      </c>
      <c r="I119" s="204"/>
      <c r="J119" s="199"/>
      <c r="K119" s="199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130</v>
      </c>
      <c r="AU119" s="209" t="s">
        <v>82</v>
      </c>
      <c r="AV119" s="13" t="s">
        <v>82</v>
      </c>
      <c r="AW119" s="13" t="s">
        <v>35</v>
      </c>
      <c r="AX119" s="13" t="s">
        <v>73</v>
      </c>
      <c r="AY119" s="209" t="s">
        <v>118</v>
      </c>
    </row>
    <row r="120" spans="1:65" s="13" customFormat="1" ht="11.25">
      <c r="B120" s="198"/>
      <c r="C120" s="199"/>
      <c r="D120" s="200" t="s">
        <v>130</v>
      </c>
      <c r="E120" s="201" t="s">
        <v>19</v>
      </c>
      <c r="F120" s="202" t="s">
        <v>276</v>
      </c>
      <c r="G120" s="199"/>
      <c r="H120" s="203">
        <v>30</v>
      </c>
      <c r="I120" s="204"/>
      <c r="J120" s="199"/>
      <c r="K120" s="199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130</v>
      </c>
      <c r="AU120" s="209" t="s">
        <v>82</v>
      </c>
      <c r="AV120" s="13" t="s">
        <v>82</v>
      </c>
      <c r="AW120" s="13" t="s">
        <v>35</v>
      </c>
      <c r="AX120" s="13" t="s">
        <v>73</v>
      </c>
      <c r="AY120" s="209" t="s">
        <v>118</v>
      </c>
    </row>
    <row r="121" spans="1:65" s="13" customFormat="1" ht="11.25">
      <c r="B121" s="198"/>
      <c r="C121" s="199"/>
      <c r="D121" s="200" t="s">
        <v>130</v>
      </c>
      <c r="E121" s="201" t="s">
        <v>19</v>
      </c>
      <c r="F121" s="202" t="s">
        <v>277</v>
      </c>
      <c r="G121" s="199"/>
      <c r="H121" s="203">
        <v>31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130</v>
      </c>
      <c r="AU121" s="209" t="s">
        <v>82</v>
      </c>
      <c r="AV121" s="13" t="s">
        <v>82</v>
      </c>
      <c r="AW121" s="13" t="s">
        <v>35</v>
      </c>
      <c r="AX121" s="13" t="s">
        <v>73</v>
      </c>
      <c r="AY121" s="209" t="s">
        <v>118</v>
      </c>
    </row>
    <row r="122" spans="1:65" s="14" customFormat="1" ht="11.25">
      <c r="B122" s="210"/>
      <c r="C122" s="211"/>
      <c r="D122" s="200" t="s">
        <v>130</v>
      </c>
      <c r="E122" s="212" t="s">
        <v>19</v>
      </c>
      <c r="F122" s="213" t="s">
        <v>132</v>
      </c>
      <c r="G122" s="211"/>
      <c r="H122" s="214">
        <v>82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130</v>
      </c>
      <c r="AU122" s="220" t="s">
        <v>82</v>
      </c>
      <c r="AV122" s="14" t="s">
        <v>121</v>
      </c>
      <c r="AW122" s="14" t="s">
        <v>35</v>
      </c>
      <c r="AX122" s="14" t="s">
        <v>80</v>
      </c>
      <c r="AY122" s="220" t="s">
        <v>118</v>
      </c>
    </row>
    <row r="123" spans="1:65" s="2" customFormat="1" ht="16.5" customHeight="1">
      <c r="A123" s="36"/>
      <c r="B123" s="37"/>
      <c r="C123" s="180" t="s">
        <v>177</v>
      </c>
      <c r="D123" s="180" t="s">
        <v>122</v>
      </c>
      <c r="E123" s="181" t="s">
        <v>178</v>
      </c>
      <c r="F123" s="182" t="s">
        <v>179</v>
      </c>
      <c r="G123" s="183" t="s">
        <v>125</v>
      </c>
      <c r="H123" s="184">
        <v>82</v>
      </c>
      <c r="I123" s="185"/>
      <c r="J123" s="186">
        <f>ROUND(I123*H123,2)</f>
        <v>0</v>
      </c>
      <c r="K123" s="182" t="s">
        <v>126</v>
      </c>
      <c r="L123" s="41"/>
      <c r="M123" s="187" t="s">
        <v>19</v>
      </c>
      <c r="N123" s="188" t="s">
        <v>44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121</v>
      </c>
      <c r="AT123" s="191" t="s">
        <v>122</v>
      </c>
      <c r="AU123" s="191" t="s">
        <v>82</v>
      </c>
      <c r="AY123" s="19" t="s">
        <v>118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80</v>
      </c>
      <c r="BK123" s="192">
        <f>ROUND(I123*H123,2)</f>
        <v>0</v>
      </c>
      <c r="BL123" s="19" t="s">
        <v>121</v>
      </c>
      <c r="BM123" s="191" t="s">
        <v>278</v>
      </c>
    </row>
    <row r="124" spans="1:65" s="2" customFormat="1" ht="11.25">
      <c r="A124" s="36"/>
      <c r="B124" s="37"/>
      <c r="C124" s="38"/>
      <c r="D124" s="193" t="s">
        <v>128</v>
      </c>
      <c r="E124" s="38"/>
      <c r="F124" s="194" t="s">
        <v>181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128</v>
      </c>
      <c r="AU124" s="19" t="s">
        <v>82</v>
      </c>
    </row>
    <row r="125" spans="1:65" s="13" customFormat="1" ht="11.25">
      <c r="B125" s="198"/>
      <c r="C125" s="199"/>
      <c r="D125" s="200" t="s">
        <v>130</v>
      </c>
      <c r="E125" s="201" t="s">
        <v>19</v>
      </c>
      <c r="F125" s="202" t="s">
        <v>279</v>
      </c>
      <c r="G125" s="199"/>
      <c r="H125" s="203">
        <v>82</v>
      </c>
      <c r="I125" s="204"/>
      <c r="J125" s="199"/>
      <c r="K125" s="199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130</v>
      </c>
      <c r="AU125" s="209" t="s">
        <v>82</v>
      </c>
      <c r="AV125" s="13" t="s">
        <v>82</v>
      </c>
      <c r="AW125" s="13" t="s">
        <v>35</v>
      </c>
      <c r="AX125" s="13" t="s">
        <v>80</v>
      </c>
      <c r="AY125" s="209" t="s">
        <v>118</v>
      </c>
    </row>
    <row r="126" spans="1:65" s="2" customFormat="1" ht="21.75" customHeight="1">
      <c r="A126" s="36"/>
      <c r="B126" s="37"/>
      <c r="C126" s="180" t="s">
        <v>183</v>
      </c>
      <c r="D126" s="180" t="s">
        <v>122</v>
      </c>
      <c r="E126" s="181" t="s">
        <v>184</v>
      </c>
      <c r="F126" s="182" t="s">
        <v>185</v>
      </c>
      <c r="G126" s="183" t="s">
        <v>186</v>
      </c>
      <c r="H126" s="184">
        <v>82</v>
      </c>
      <c r="I126" s="185"/>
      <c r="J126" s="186">
        <f>ROUND(I126*H126,2)</f>
        <v>0</v>
      </c>
      <c r="K126" s="182" t="s">
        <v>126</v>
      </c>
      <c r="L126" s="41"/>
      <c r="M126" s="187" t="s">
        <v>19</v>
      </c>
      <c r="N126" s="188" t="s">
        <v>44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121</v>
      </c>
      <c r="AT126" s="191" t="s">
        <v>122</v>
      </c>
      <c r="AU126" s="191" t="s">
        <v>82</v>
      </c>
      <c r="AY126" s="19" t="s">
        <v>118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121</v>
      </c>
      <c r="BM126" s="191" t="s">
        <v>280</v>
      </c>
    </row>
    <row r="127" spans="1:65" s="2" customFormat="1" ht="11.25">
      <c r="A127" s="36"/>
      <c r="B127" s="37"/>
      <c r="C127" s="38"/>
      <c r="D127" s="193" t="s">
        <v>128</v>
      </c>
      <c r="E127" s="38"/>
      <c r="F127" s="194" t="s">
        <v>188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128</v>
      </c>
      <c r="AU127" s="19" t="s">
        <v>82</v>
      </c>
    </row>
    <row r="128" spans="1:65" s="13" customFormat="1" ht="11.25">
      <c r="B128" s="198"/>
      <c r="C128" s="199"/>
      <c r="D128" s="200" t="s">
        <v>130</v>
      </c>
      <c r="E128" s="201" t="s">
        <v>19</v>
      </c>
      <c r="F128" s="202" t="s">
        <v>281</v>
      </c>
      <c r="G128" s="199"/>
      <c r="H128" s="203">
        <v>82</v>
      </c>
      <c r="I128" s="204"/>
      <c r="J128" s="199"/>
      <c r="K128" s="199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130</v>
      </c>
      <c r="AU128" s="209" t="s">
        <v>82</v>
      </c>
      <c r="AV128" s="13" t="s">
        <v>82</v>
      </c>
      <c r="AW128" s="13" t="s">
        <v>35</v>
      </c>
      <c r="AX128" s="13" t="s">
        <v>80</v>
      </c>
      <c r="AY128" s="209" t="s">
        <v>118</v>
      </c>
    </row>
    <row r="129" spans="1:65" s="2" customFormat="1" ht="16.5" customHeight="1">
      <c r="A129" s="36"/>
      <c r="B129" s="37"/>
      <c r="C129" s="231" t="s">
        <v>190</v>
      </c>
      <c r="D129" s="231" t="s">
        <v>161</v>
      </c>
      <c r="E129" s="232" t="s">
        <v>191</v>
      </c>
      <c r="F129" s="233" t="s">
        <v>192</v>
      </c>
      <c r="G129" s="234" t="s">
        <v>193</v>
      </c>
      <c r="H129" s="235">
        <v>12.3</v>
      </c>
      <c r="I129" s="236"/>
      <c r="J129" s="237">
        <f>ROUND(I129*H129,2)</f>
        <v>0</v>
      </c>
      <c r="K129" s="233" t="s">
        <v>126</v>
      </c>
      <c r="L129" s="238"/>
      <c r="M129" s="239" t="s">
        <v>19</v>
      </c>
      <c r="N129" s="240" t="s">
        <v>44</v>
      </c>
      <c r="O129" s="66"/>
      <c r="P129" s="189">
        <f>O129*H129</f>
        <v>0</v>
      </c>
      <c r="Q129" s="189">
        <v>0.2</v>
      </c>
      <c r="R129" s="189">
        <f>Q129*H129</f>
        <v>2.4600000000000004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165</v>
      </c>
      <c r="AT129" s="191" t="s">
        <v>161</v>
      </c>
      <c r="AU129" s="191" t="s">
        <v>82</v>
      </c>
      <c r="AY129" s="19" t="s">
        <v>118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80</v>
      </c>
      <c r="BK129" s="192">
        <f>ROUND(I129*H129,2)</f>
        <v>0</v>
      </c>
      <c r="BL129" s="19" t="s">
        <v>121</v>
      </c>
      <c r="BM129" s="191" t="s">
        <v>282</v>
      </c>
    </row>
    <row r="130" spans="1:65" s="13" customFormat="1" ht="11.25">
      <c r="B130" s="198"/>
      <c r="C130" s="199"/>
      <c r="D130" s="200" t="s">
        <v>130</v>
      </c>
      <c r="E130" s="201" t="s">
        <v>19</v>
      </c>
      <c r="F130" s="202" t="s">
        <v>283</v>
      </c>
      <c r="G130" s="199"/>
      <c r="H130" s="203">
        <v>12.3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130</v>
      </c>
      <c r="AU130" s="209" t="s">
        <v>82</v>
      </c>
      <c r="AV130" s="13" t="s">
        <v>82</v>
      </c>
      <c r="AW130" s="13" t="s">
        <v>35</v>
      </c>
      <c r="AX130" s="13" t="s">
        <v>80</v>
      </c>
      <c r="AY130" s="209" t="s">
        <v>118</v>
      </c>
    </row>
    <row r="131" spans="1:65" s="2" customFormat="1" ht="16.5" customHeight="1">
      <c r="A131" s="36"/>
      <c r="B131" s="37"/>
      <c r="C131" s="180" t="s">
        <v>196</v>
      </c>
      <c r="D131" s="180" t="s">
        <v>122</v>
      </c>
      <c r="E131" s="181" t="s">
        <v>197</v>
      </c>
      <c r="F131" s="182" t="s">
        <v>198</v>
      </c>
      <c r="G131" s="183" t="s">
        <v>193</v>
      </c>
      <c r="H131" s="184">
        <v>4.92</v>
      </c>
      <c r="I131" s="185"/>
      <c r="J131" s="186">
        <f>ROUND(I131*H131,2)</f>
        <v>0</v>
      </c>
      <c r="K131" s="182" t="s">
        <v>126</v>
      </c>
      <c r="L131" s="41"/>
      <c r="M131" s="187" t="s">
        <v>19</v>
      </c>
      <c r="N131" s="188" t="s">
        <v>44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121</v>
      </c>
      <c r="AT131" s="191" t="s">
        <v>122</v>
      </c>
      <c r="AU131" s="191" t="s">
        <v>82</v>
      </c>
      <c r="AY131" s="19" t="s">
        <v>118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80</v>
      </c>
      <c r="BK131" s="192">
        <f>ROUND(I131*H131,2)</f>
        <v>0</v>
      </c>
      <c r="BL131" s="19" t="s">
        <v>121</v>
      </c>
      <c r="BM131" s="191" t="s">
        <v>284</v>
      </c>
    </row>
    <row r="132" spans="1:65" s="2" customFormat="1" ht="11.25">
      <c r="A132" s="36"/>
      <c r="B132" s="37"/>
      <c r="C132" s="38"/>
      <c r="D132" s="193" t="s">
        <v>128</v>
      </c>
      <c r="E132" s="38"/>
      <c r="F132" s="194" t="s">
        <v>200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128</v>
      </c>
      <c r="AU132" s="19" t="s">
        <v>82</v>
      </c>
    </row>
    <row r="133" spans="1:65" s="13" customFormat="1" ht="11.25">
      <c r="B133" s="198"/>
      <c r="C133" s="199"/>
      <c r="D133" s="200" t="s">
        <v>130</v>
      </c>
      <c r="E133" s="201" t="s">
        <v>19</v>
      </c>
      <c r="F133" s="202" t="s">
        <v>285</v>
      </c>
      <c r="G133" s="199"/>
      <c r="H133" s="203">
        <v>4.92</v>
      </c>
      <c r="I133" s="204"/>
      <c r="J133" s="199"/>
      <c r="K133" s="199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130</v>
      </c>
      <c r="AU133" s="209" t="s">
        <v>82</v>
      </c>
      <c r="AV133" s="13" t="s">
        <v>82</v>
      </c>
      <c r="AW133" s="13" t="s">
        <v>35</v>
      </c>
      <c r="AX133" s="13" t="s">
        <v>80</v>
      </c>
      <c r="AY133" s="209" t="s">
        <v>118</v>
      </c>
    </row>
    <row r="134" spans="1:65" s="2" customFormat="1" ht="16.5" customHeight="1">
      <c r="A134" s="36"/>
      <c r="B134" s="37"/>
      <c r="C134" s="180" t="s">
        <v>202</v>
      </c>
      <c r="D134" s="180" t="s">
        <v>122</v>
      </c>
      <c r="E134" s="181" t="s">
        <v>203</v>
      </c>
      <c r="F134" s="182" t="s">
        <v>204</v>
      </c>
      <c r="G134" s="183" t="s">
        <v>193</v>
      </c>
      <c r="H134" s="184">
        <v>4.92</v>
      </c>
      <c r="I134" s="185"/>
      <c r="J134" s="186">
        <f>ROUND(I134*H134,2)</f>
        <v>0</v>
      </c>
      <c r="K134" s="182" t="s">
        <v>126</v>
      </c>
      <c r="L134" s="41"/>
      <c r="M134" s="187" t="s">
        <v>19</v>
      </c>
      <c r="N134" s="188" t="s">
        <v>44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121</v>
      </c>
      <c r="AT134" s="191" t="s">
        <v>122</v>
      </c>
      <c r="AU134" s="191" t="s">
        <v>82</v>
      </c>
      <c r="AY134" s="19" t="s">
        <v>118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121</v>
      </c>
      <c r="BM134" s="191" t="s">
        <v>286</v>
      </c>
    </row>
    <row r="135" spans="1:65" s="2" customFormat="1" ht="11.25">
      <c r="A135" s="36"/>
      <c r="B135" s="37"/>
      <c r="C135" s="38"/>
      <c r="D135" s="193" t="s">
        <v>128</v>
      </c>
      <c r="E135" s="38"/>
      <c r="F135" s="194" t="s">
        <v>206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128</v>
      </c>
      <c r="AU135" s="19" t="s">
        <v>82</v>
      </c>
    </row>
    <row r="136" spans="1:65" s="13" customFormat="1" ht="11.25">
      <c r="B136" s="198"/>
      <c r="C136" s="199"/>
      <c r="D136" s="200" t="s">
        <v>130</v>
      </c>
      <c r="E136" s="201" t="s">
        <v>19</v>
      </c>
      <c r="F136" s="202" t="s">
        <v>285</v>
      </c>
      <c r="G136" s="199"/>
      <c r="H136" s="203">
        <v>4.92</v>
      </c>
      <c r="I136" s="204"/>
      <c r="J136" s="199"/>
      <c r="K136" s="199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130</v>
      </c>
      <c r="AU136" s="209" t="s">
        <v>82</v>
      </c>
      <c r="AV136" s="13" t="s">
        <v>82</v>
      </c>
      <c r="AW136" s="13" t="s">
        <v>35</v>
      </c>
      <c r="AX136" s="13" t="s">
        <v>80</v>
      </c>
      <c r="AY136" s="209" t="s">
        <v>118</v>
      </c>
    </row>
    <row r="137" spans="1:65" s="2" customFormat="1" ht="16.5" customHeight="1">
      <c r="A137" s="36"/>
      <c r="B137" s="37"/>
      <c r="C137" s="180" t="s">
        <v>8</v>
      </c>
      <c r="D137" s="180" t="s">
        <v>122</v>
      </c>
      <c r="E137" s="181" t="s">
        <v>207</v>
      </c>
      <c r="F137" s="182" t="s">
        <v>208</v>
      </c>
      <c r="G137" s="183" t="s">
        <v>193</v>
      </c>
      <c r="H137" s="184">
        <v>24.6</v>
      </c>
      <c r="I137" s="185"/>
      <c r="J137" s="186">
        <f>ROUND(I137*H137,2)</f>
        <v>0</v>
      </c>
      <c r="K137" s="182" t="s">
        <v>126</v>
      </c>
      <c r="L137" s="41"/>
      <c r="M137" s="187" t="s">
        <v>19</v>
      </c>
      <c r="N137" s="188" t="s">
        <v>44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121</v>
      </c>
      <c r="AT137" s="191" t="s">
        <v>122</v>
      </c>
      <c r="AU137" s="191" t="s">
        <v>82</v>
      </c>
      <c r="AY137" s="19" t="s">
        <v>118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121</v>
      </c>
      <c r="BM137" s="191" t="s">
        <v>287</v>
      </c>
    </row>
    <row r="138" spans="1:65" s="2" customFormat="1" ht="11.25">
      <c r="A138" s="36"/>
      <c r="B138" s="37"/>
      <c r="C138" s="38"/>
      <c r="D138" s="193" t="s">
        <v>128</v>
      </c>
      <c r="E138" s="38"/>
      <c r="F138" s="194" t="s">
        <v>210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128</v>
      </c>
      <c r="AU138" s="19" t="s">
        <v>82</v>
      </c>
    </row>
    <row r="139" spans="1:65" s="13" customFormat="1" ht="11.25">
      <c r="B139" s="198"/>
      <c r="C139" s="199"/>
      <c r="D139" s="200" t="s">
        <v>130</v>
      </c>
      <c r="E139" s="201" t="s">
        <v>19</v>
      </c>
      <c r="F139" s="202" t="s">
        <v>288</v>
      </c>
      <c r="G139" s="199"/>
      <c r="H139" s="203">
        <v>24.6</v>
      </c>
      <c r="I139" s="204"/>
      <c r="J139" s="199"/>
      <c r="K139" s="199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130</v>
      </c>
      <c r="AU139" s="209" t="s">
        <v>82</v>
      </c>
      <c r="AV139" s="13" t="s">
        <v>82</v>
      </c>
      <c r="AW139" s="13" t="s">
        <v>35</v>
      </c>
      <c r="AX139" s="13" t="s">
        <v>80</v>
      </c>
      <c r="AY139" s="209" t="s">
        <v>118</v>
      </c>
    </row>
    <row r="140" spans="1:65" s="12" customFormat="1" ht="22.9" customHeight="1">
      <c r="B140" s="164"/>
      <c r="C140" s="165"/>
      <c r="D140" s="166" t="s">
        <v>72</v>
      </c>
      <c r="E140" s="178" t="s">
        <v>212</v>
      </c>
      <c r="F140" s="178" t="s">
        <v>213</v>
      </c>
      <c r="G140" s="165"/>
      <c r="H140" s="165"/>
      <c r="I140" s="168"/>
      <c r="J140" s="179">
        <f>BK140</f>
        <v>0</v>
      </c>
      <c r="K140" s="165"/>
      <c r="L140" s="170"/>
      <c r="M140" s="171"/>
      <c r="N140" s="172"/>
      <c r="O140" s="172"/>
      <c r="P140" s="173">
        <f>SUM(P141:P145)</f>
        <v>0</v>
      </c>
      <c r="Q140" s="172"/>
      <c r="R140" s="173">
        <f>SUM(R141:R145)</f>
        <v>7.7499999999999999E-2</v>
      </c>
      <c r="S140" s="172"/>
      <c r="T140" s="174">
        <f>SUM(T141:T145)</f>
        <v>0</v>
      </c>
      <c r="AR140" s="175" t="s">
        <v>121</v>
      </c>
      <c r="AT140" s="176" t="s">
        <v>72</v>
      </c>
      <c r="AU140" s="176" t="s">
        <v>80</v>
      </c>
      <c r="AY140" s="175" t="s">
        <v>118</v>
      </c>
      <c r="BK140" s="177">
        <f>SUM(BK141:BK145)</f>
        <v>0</v>
      </c>
    </row>
    <row r="141" spans="1:65" s="2" customFormat="1" ht="24.2" customHeight="1">
      <c r="A141" s="36"/>
      <c r="B141" s="37"/>
      <c r="C141" s="180" t="s">
        <v>214</v>
      </c>
      <c r="D141" s="180" t="s">
        <v>122</v>
      </c>
      <c r="E141" s="181" t="s">
        <v>215</v>
      </c>
      <c r="F141" s="182" t="s">
        <v>216</v>
      </c>
      <c r="G141" s="183" t="s">
        <v>186</v>
      </c>
      <c r="H141" s="184">
        <v>3100</v>
      </c>
      <c r="I141" s="185"/>
      <c r="J141" s="186">
        <f>ROUND(I141*H141,2)</f>
        <v>0</v>
      </c>
      <c r="K141" s="182" t="s">
        <v>126</v>
      </c>
      <c r="L141" s="41"/>
      <c r="M141" s="187" t="s">
        <v>19</v>
      </c>
      <c r="N141" s="188" t="s">
        <v>44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121</v>
      </c>
      <c r="AT141" s="191" t="s">
        <v>122</v>
      </c>
      <c r="AU141" s="191" t="s">
        <v>82</v>
      </c>
      <c r="AY141" s="19" t="s">
        <v>118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121</v>
      </c>
      <c r="BM141" s="191" t="s">
        <v>289</v>
      </c>
    </row>
    <row r="142" spans="1:65" s="2" customFormat="1" ht="11.25">
      <c r="A142" s="36"/>
      <c r="B142" s="37"/>
      <c r="C142" s="38"/>
      <c r="D142" s="193" t="s">
        <v>128</v>
      </c>
      <c r="E142" s="38"/>
      <c r="F142" s="194" t="s">
        <v>218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128</v>
      </c>
      <c r="AU142" s="19" t="s">
        <v>82</v>
      </c>
    </row>
    <row r="143" spans="1:65" s="13" customFormat="1" ht="11.25">
      <c r="B143" s="198"/>
      <c r="C143" s="199"/>
      <c r="D143" s="200" t="s">
        <v>130</v>
      </c>
      <c r="E143" s="201" t="s">
        <v>19</v>
      </c>
      <c r="F143" s="202" t="s">
        <v>290</v>
      </c>
      <c r="G143" s="199"/>
      <c r="H143" s="203">
        <v>3100</v>
      </c>
      <c r="I143" s="204"/>
      <c r="J143" s="199"/>
      <c r="K143" s="199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130</v>
      </c>
      <c r="AU143" s="209" t="s">
        <v>82</v>
      </c>
      <c r="AV143" s="13" t="s">
        <v>82</v>
      </c>
      <c r="AW143" s="13" t="s">
        <v>35</v>
      </c>
      <c r="AX143" s="13" t="s">
        <v>80</v>
      </c>
      <c r="AY143" s="209" t="s">
        <v>118</v>
      </c>
    </row>
    <row r="144" spans="1:65" s="2" customFormat="1" ht="16.5" customHeight="1">
      <c r="A144" s="36"/>
      <c r="B144" s="37"/>
      <c r="C144" s="231" t="s">
        <v>220</v>
      </c>
      <c r="D144" s="231" t="s">
        <v>161</v>
      </c>
      <c r="E144" s="232" t="s">
        <v>221</v>
      </c>
      <c r="F144" s="233" t="s">
        <v>222</v>
      </c>
      <c r="G144" s="234" t="s">
        <v>164</v>
      </c>
      <c r="H144" s="235">
        <v>77.5</v>
      </c>
      <c r="I144" s="236"/>
      <c r="J144" s="237">
        <f>ROUND(I144*H144,2)</f>
        <v>0</v>
      </c>
      <c r="K144" s="233" t="s">
        <v>126</v>
      </c>
      <c r="L144" s="238"/>
      <c r="M144" s="239" t="s">
        <v>19</v>
      </c>
      <c r="N144" s="240" t="s">
        <v>44</v>
      </c>
      <c r="O144" s="66"/>
      <c r="P144" s="189">
        <f>O144*H144</f>
        <v>0</v>
      </c>
      <c r="Q144" s="189">
        <v>1E-3</v>
      </c>
      <c r="R144" s="189">
        <f>Q144*H144</f>
        <v>7.7499999999999999E-2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165</v>
      </c>
      <c r="AT144" s="191" t="s">
        <v>161</v>
      </c>
      <c r="AU144" s="191" t="s">
        <v>82</v>
      </c>
      <c r="AY144" s="19" t="s">
        <v>118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121</v>
      </c>
      <c r="BM144" s="191" t="s">
        <v>291</v>
      </c>
    </row>
    <row r="145" spans="1:51" s="13" customFormat="1" ht="11.25">
      <c r="B145" s="198"/>
      <c r="C145" s="199"/>
      <c r="D145" s="200" t="s">
        <v>130</v>
      </c>
      <c r="E145" s="199"/>
      <c r="F145" s="202" t="s">
        <v>292</v>
      </c>
      <c r="G145" s="199"/>
      <c r="H145" s="203">
        <v>77.5</v>
      </c>
      <c r="I145" s="204"/>
      <c r="J145" s="199"/>
      <c r="K145" s="199"/>
      <c r="L145" s="205"/>
      <c r="M145" s="241"/>
      <c r="N145" s="242"/>
      <c r="O145" s="242"/>
      <c r="P145" s="242"/>
      <c r="Q145" s="242"/>
      <c r="R145" s="242"/>
      <c r="S145" s="242"/>
      <c r="T145" s="243"/>
      <c r="AT145" s="209" t="s">
        <v>130</v>
      </c>
      <c r="AU145" s="209" t="s">
        <v>82</v>
      </c>
      <c r="AV145" s="13" t="s">
        <v>82</v>
      </c>
      <c r="AW145" s="13" t="s">
        <v>4</v>
      </c>
      <c r="AX145" s="13" t="s">
        <v>80</v>
      </c>
      <c r="AY145" s="209" t="s">
        <v>118</v>
      </c>
    </row>
    <row r="146" spans="1:51" s="2" customFormat="1" ht="6.95" customHeight="1">
      <c r="A146" s="36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41"/>
      <c r="M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</row>
  </sheetData>
  <sheetProtection algorithmName="SHA-512" hashValue="v6oiC+kSpbGQ8RYu2kqTA8yoJP0BBQQY5EVorEpUv36YNyRRmaXqhyJjI4sR3ZbdsQSjH89Wc8yUFVcR1MrIPA==" saltValue="k8V+qDUU5HIbyQWbw3cYk6melKpMbUDnTwWOc8/94rt29KfmFDgpdFlgsOZEg20uNZstcX8MUiX+vvDXdij8dw==" spinCount="100000" sheet="1" objects="1" scenarios="1" formatColumns="0" formatRows="0" autoFilter="0"/>
  <autoFilter ref="C81:K14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92" r:id="rId2"/>
    <hyperlink ref="F98" r:id="rId3"/>
    <hyperlink ref="F105" r:id="rId4"/>
    <hyperlink ref="F109" r:id="rId5"/>
    <hyperlink ref="F112" r:id="rId6"/>
    <hyperlink ref="F124" r:id="rId7"/>
    <hyperlink ref="F127" r:id="rId8"/>
    <hyperlink ref="F132" r:id="rId9"/>
    <hyperlink ref="F135" r:id="rId10"/>
    <hyperlink ref="F138" r:id="rId11"/>
    <hyperlink ref="F142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19" t="s">
        <v>92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93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78" t="str">
        <f>'Rekapitulace stavby'!K6</f>
        <v>Polní cesty C24 a C48 v k.ú. Božejovice</v>
      </c>
      <c r="F7" s="379"/>
      <c r="G7" s="379"/>
      <c r="H7" s="379"/>
      <c r="L7" s="22"/>
    </row>
    <row r="8" spans="1:46" s="1" customFormat="1" ht="12" customHeight="1">
      <c r="B8" s="22"/>
      <c r="D8" s="114" t="s">
        <v>94</v>
      </c>
      <c r="L8" s="22"/>
    </row>
    <row r="9" spans="1:46" s="2" customFormat="1" ht="16.5" customHeight="1">
      <c r="A9" s="36"/>
      <c r="B9" s="41"/>
      <c r="C9" s="36"/>
      <c r="D9" s="36"/>
      <c r="E9" s="378" t="s">
        <v>254</v>
      </c>
      <c r="F9" s="381"/>
      <c r="G9" s="381"/>
      <c r="H9" s="38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225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0" t="s">
        <v>226</v>
      </c>
      <c r="F11" s="381"/>
      <c r="G11" s="381"/>
      <c r="H11" s="381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15. 3. 2024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2" t="str">
        <f>'Rekapitulace stavby'!E14</f>
        <v>Vyplň údaj</v>
      </c>
      <c r="F20" s="383"/>
      <c r="G20" s="383"/>
      <c r="H20" s="383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26</v>
      </c>
      <c r="J22" s="105" t="s">
        <v>33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34</v>
      </c>
      <c r="F23" s="36"/>
      <c r="G23" s="36"/>
      <c r="H23" s="36"/>
      <c r="I23" s="114" t="s">
        <v>29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34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84" t="s">
        <v>19</v>
      </c>
      <c r="F29" s="384"/>
      <c r="G29" s="384"/>
      <c r="H29" s="38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ROUND(J89,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ROUND((SUM(BE89:BE108)),  2)</f>
        <v>0</v>
      </c>
      <c r="G35" s="36"/>
      <c r="H35" s="36"/>
      <c r="I35" s="126">
        <v>0.21</v>
      </c>
      <c r="J35" s="125">
        <f>ROUND(((SUM(BE89:BE108))*I35),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ROUND((SUM(BF89:BF108)),  2)</f>
        <v>0</v>
      </c>
      <c r="G36" s="36"/>
      <c r="H36" s="36"/>
      <c r="I36" s="126">
        <v>0.15</v>
      </c>
      <c r="J36" s="125">
        <f>ROUND(((SUM(BF89:BF108))*I36),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ROUND((SUM(BG89:BG108)),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ROUND((SUM(BH89:BH108)),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ROUND((SUM(BI89:BI108)),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96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5" t="str">
        <f>E7</f>
        <v>Polní cesty C24 a C48 v k.ú. Božejovice</v>
      </c>
      <c r="F50" s="386"/>
      <c r="G50" s="386"/>
      <c r="H50" s="386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5" t="s">
        <v>254</v>
      </c>
      <c r="F52" s="387"/>
      <c r="G52" s="387"/>
      <c r="H52" s="387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225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34" t="str">
        <f>E11</f>
        <v>VRN - Vedlejší rozpočtové náklady</v>
      </c>
      <c r="F54" s="387"/>
      <c r="G54" s="387"/>
      <c r="H54" s="387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Božejovicce</v>
      </c>
      <c r="G56" s="38"/>
      <c r="H56" s="38"/>
      <c r="I56" s="31" t="s">
        <v>23</v>
      </c>
      <c r="J56" s="61" t="str">
        <f>IF(J14="","",J14)</f>
        <v>15. 3. 2024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25</v>
      </c>
      <c r="D58" s="38"/>
      <c r="E58" s="38"/>
      <c r="F58" s="29" t="str">
        <f>E17</f>
        <v>ČR-Státní pozemkový úřad</v>
      </c>
      <c r="G58" s="38"/>
      <c r="H58" s="38"/>
      <c r="I58" s="31" t="s">
        <v>32</v>
      </c>
      <c r="J58" s="34" t="str">
        <f>E23</f>
        <v>AGROPROJEKT PSO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>AGROPROJEKT PSO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97</v>
      </c>
      <c r="D61" s="139"/>
      <c r="E61" s="139"/>
      <c r="F61" s="139"/>
      <c r="G61" s="139"/>
      <c r="H61" s="139"/>
      <c r="I61" s="139"/>
      <c r="J61" s="140" t="s">
        <v>98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J89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99</v>
      </c>
    </row>
    <row r="64" spans="1:47" s="9" customFormat="1" ht="24.95" customHeight="1">
      <c r="B64" s="142"/>
      <c r="C64" s="143"/>
      <c r="D64" s="144" t="s">
        <v>100</v>
      </c>
      <c r="E64" s="145"/>
      <c r="F64" s="145"/>
      <c r="G64" s="145"/>
      <c r="H64" s="145"/>
      <c r="I64" s="145"/>
      <c r="J64" s="146">
        <f>J90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227</v>
      </c>
      <c r="E65" s="150"/>
      <c r="F65" s="150"/>
      <c r="G65" s="150"/>
      <c r="H65" s="150"/>
      <c r="I65" s="150"/>
      <c r="J65" s="151">
        <f>J91</f>
        <v>0</v>
      </c>
      <c r="K65" s="99"/>
      <c r="L65" s="152"/>
    </row>
    <row r="66" spans="1:31" s="10" customFormat="1" ht="14.85" customHeight="1">
      <c r="B66" s="148"/>
      <c r="C66" s="99"/>
      <c r="D66" s="149" t="s">
        <v>228</v>
      </c>
      <c r="E66" s="150"/>
      <c r="F66" s="150"/>
      <c r="G66" s="150"/>
      <c r="H66" s="150"/>
      <c r="I66" s="150"/>
      <c r="J66" s="151">
        <f>J92</f>
        <v>0</v>
      </c>
      <c r="K66" s="99"/>
      <c r="L66" s="152"/>
    </row>
    <row r="67" spans="1:31" s="10" customFormat="1" ht="14.85" customHeight="1">
      <c r="B67" s="148"/>
      <c r="C67" s="99"/>
      <c r="D67" s="149" t="s">
        <v>229</v>
      </c>
      <c r="E67" s="150"/>
      <c r="F67" s="150"/>
      <c r="G67" s="150"/>
      <c r="H67" s="150"/>
      <c r="I67" s="150"/>
      <c r="J67" s="151">
        <f>J105</f>
        <v>0</v>
      </c>
      <c r="K67" s="99"/>
      <c r="L67" s="152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103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85" t="str">
        <f>E7</f>
        <v>Polní cesty C24 a C48 v k.ú. Božejovice</v>
      </c>
      <c r="F77" s="386"/>
      <c r="G77" s="386"/>
      <c r="H77" s="386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1" customFormat="1" ht="12" customHeight="1">
      <c r="B78" s="23"/>
      <c r="C78" s="31" t="s">
        <v>94</v>
      </c>
      <c r="D78" s="24"/>
      <c r="E78" s="24"/>
      <c r="F78" s="24"/>
      <c r="G78" s="24"/>
      <c r="H78" s="24"/>
      <c r="I78" s="24"/>
      <c r="J78" s="24"/>
      <c r="K78" s="24"/>
      <c r="L78" s="22"/>
    </row>
    <row r="79" spans="1:31" s="2" customFormat="1" ht="16.5" customHeight="1">
      <c r="A79" s="36"/>
      <c r="B79" s="37"/>
      <c r="C79" s="38"/>
      <c r="D79" s="38"/>
      <c r="E79" s="385" t="s">
        <v>254</v>
      </c>
      <c r="F79" s="387"/>
      <c r="G79" s="387"/>
      <c r="H79" s="387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225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34" t="str">
        <f>E11</f>
        <v>VRN - Vedlejší rozpočtové náklady</v>
      </c>
      <c r="F81" s="387"/>
      <c r="G81" s="387"/>
      <c r="H81" s="387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F14</f>
        <v>Božejovicce</v>
      </c>
      <c r="G83" s="38"/>
      <c r="H83" s="38"/>
      <c r="I83" s="31" t="s">
        <v>23</v>
      </c>
      <c r="J83" s="61" t="str">
        <f>IF(J14="","",J14)</f>
        <v>15. 3. 2024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7" customHeight="1">
      <c r="A85" s="36"/>
      <c r="B85" s="37"/>
      <c r="C85" s="31" t="s">
        <v>25</v>
      </c>
      <c r="D85" s="38"/>
      <c r="E85" s="38"/>
      <c r="F85" s="29" t="str">
        <f>E17</f>
        <v>ČR-Státní pozemkový úřad</v>
      </c>
      <c r="G85" s="38"/>
      <c r="H85" s="38"/>
      <c r="I85" s="31" t="s">
        <v>32</v>
      </c>
      <c r="J85" s="34" t="str">
        <f>E23</f>
        <v>AGROPROJEKT PSO s.r.o.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25.7" customHeight="1">
      <c r="A86" s="36"/>
      <c r="B86" s="37"/>
      <c r="C86" s="31" t="s">
        <v>30</v>
      </c>
      <c r="D86" s="38"/>
      <c r="E86" s="38"/>
      <c r="F86" s="29" t="str">
        <f>IF(E20="","",E20)</f>
        <v>Vyplň údaj</v>
      </c>
      <c r="G86" s="38"/>
      <c r="H86" s="38"/>
      <c r="I86" s="31" t="s">
        <v>36</v>
      </c>
      <c r="J86" s="34" t="str">
        <f>E26</f>
        <v>AGROPROJEKT PSO s.r.o.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53"/>
      <c r="B88" s="154"/>
      <c r="C88" s="155" t="s">
        <v>104</v>
      </c>
      <c r="D88" s="156" t="s">
        <v>58</v>
      </c>
      <c r="E88" s="156" t="s">
        <v>54</v>
      </c>
      <c r="F88" s="156" t="s">
        <v>55</v>
      </c>
      <c r="G88" s="156" t="s">
        <v>105</v>
      </c>
      <c r="H88" s="156" t="s">
        <v>106</v>
      </c>
      <c r="I88" s="156" t="s">
        <v>107</v>
      </c>
      <c r="J88" s="156" t="s">
        <v>98</v>
      </c>
      <c r="K88" s="157" t="s">
        <v>108</v>
      </c>
      <c r="L88" s="158"/>
      <c r="M88" s="70" t="s">
        <v>19</v>
      </c>
      <c r="N88" s="71" t="s">
        <v>43</v>
      </c>
      <c r="O88" s="71" t="s">
        <v>109</v>
      </c>
      <c r="P88" s="71" t="s">
        <v>110</v>
      </c>
      <c r="Q88" s="71" t="s">
        <v>111</v>
      </c>
      <c r="R88" s="71" t="s">
        <v>112</v>
      </c>
      <c r="S88" s="71" t="s">
        <v>113</v>
      </c>
      <c r="T88" s="72" t="s">
        <v>114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pans="1:65" s="2" customFormat="1" ht="22.9" customHeight="1">
      <c r="A89" s="36"/>
      <c r="B89" s="37"/>
      <c r="C89" s="77" t="s">
        <v>115</v>
      </c>
      <c r="D89" s="38"/>
      <c r="E89" s="38"/>
      <c r="F89" s="38"/>
      <c r="G89" s="38"/>
      <c r="H89" s="38"/>
      <c r="I89" s="38"/>
      <c r="J89" s="159">
        <f>BK89</f>
        <v>0</v>
      </c>
      <c r="K89" s="38"/>
      <c r="L89" s="41"/>
      <c r="M89" s="73"/>
      <c r="N89" s="160"/>
      <c r="O89" s="74"/>
      <c r="P89" s="161">
        <f>P90</f>
        <v>0</v>
      </c>
      <c r="Q89" s="74"/>
      <c r="R89" s="161">
        <f>R90</f>
        <v>0</v>
      </c>
      <c r="S89" s="74"/>
      <c r="T89" s="162">
        <f>T90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72</v>
      </c>
      <c r="AU89" s="19" t="s">
        <v>99</v>
      </c>
      <c r="BK89" s="163">
        <f>BK90</f>
        <v>0</v>
      </c>
    </row>
    <row r="90" spans="1:65" s="12" customFormat="1" ht="25.9" customHeight="1">
      <c r="B90" s="164"/>
      <c r="C90" s="165"/>
      <c r="D90" s="166" t="s">
        <v>72</v>
      </c>
      <c r="E90" s="167" t="s">
        <v>116</v>
      </c>
      <c r="F90" s="167" t="s">
        <v>117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</f>
        <v>0</v>
      </c>
      <c r="Q90" s="172"/>
      <c r="R90" s="173">
        <f>R91</f>
        <v>0</v>
      </c>
      <c r="S90" s="172"/>
      <c r="T90" s="174">
        <f>T91</f>
        <v>0</v>
      </c>
      <c r="AR90" s="175" t="s">
        <v>148</v>
      </c>
      <c r="AT90" s="176" t="s">
        <v>72</v>
      </c>
      <c r="AU90" s="176" t="s">
        <v>73</v>
      </c>
      <c r="AY90" s="175" t="s">
        <v>118</v>
      </c>
      <c r="BK90" s="177">
        <f>BK91</f>
        <v>0</v>
      </c>
    </row>
    <row r="91" spans="1:65" s="12" customFormat="1" ht="22.9" customHeight="1">
      <c r="B91" s="164"/>
      <c r="C91" s="165"/>
      <c r="D91" s="166" t="s">
        <v>72</v>
      </c>
      <c r="E91" s="178" t="s">
        <v>86</v>
      </c>
      <c r="F91" s="178" t="s">
        <v>230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P92+P105</f>
        <v>0</v>
      </c>
      <c r="Q91" s="172"/>
      <c r="R91" s="173">
        <f>R92+R105</f>
        <v>0</v>
      </c>
      <c r="S91" s="172"/>
      <c r="T91" s="174">
        <f>T92+T105</f>
        <v>0</v>
      </c>
      <c r="AR91" s="175" t="s">
        <v>148</v>
      </c>
      <c r="AT91" s="176" t="s">
        <v>72</v>
      </c>
      <c r="AU91" s="176" t="s">
        <v>80</v>
      </c>
      <c r="AY91" s="175" t="s">
        <v>118</v>
      </c>
      <c r="BK91" s="177">
        <f>BK92+BK105</f>
        <v>0</v>
      </c>
    </row>
    <row r="92" spans="1:65" s="12" customFormat="1" ht="20.85" customHeight="1">
      <c r="B92" s="164"/>
      <c r="C92" s="165"/>
      <c r="D92" s="166" t="s">
        <v>72</v>
      </c>
      <c r="E92" s="178" t="s">
        <v>231</v>
      </c>
      <c r="F92" s="178" t="s">
        <v>232</v>
      </c>
      <c r="G92" s="165"/>
      <c r="H92" s="165"/>
      <c r="I92" s="168"/>
      <c r="J92" s="179">
        <f>BK92</f>
        <v>0</v>
      </c>
      <c r="K92" s="165"/>
      <c r="L92" s="170"/>
      <c r="M92" s="171"/>
      <c r="N92" s="172"/>
      <c r="O92" s="172"/>
      <c r="P92" s="173">
        <f>SUM(P93:P104)</f>
        <v>0</v>
      </c>
      <c r="Q92" s="172"/>
      <c r="R92" s="173">
        <f>SUM(R93:R104)</f>
        <v>0</v>
      </c>
      <c r="S92" s="172"/>
      <c r="T92" s="174">
        <f>SUM(T93:T104)</f>
        <v>0</v>
      </c>
      <c r="AR92" s="175" t="s">
        <v>148</v>
      </c>
      <c r="AT92" s="176" t="s">
        <v>72</v>
      </c>
      <c r="AU92" s="176" t="s">
        <v>82</v>
      </c>
      <c r="AY92" s="175" t="s">
        <v>118</v>
      </c>
      <c r="BK92" s="177">
        <f>SUM(BK93:BK104)</f>
        <v>0</v>
      </c>
    </row>
    <row r="93" spans="1:65" s="2" customFormat="1" ht="16.5" customHeight="1">
      <c r="A93" s="36"/>
      <c r="B93" s="37"/>
      <c r="C93" s="180" t="s">
        <v>80</v>
      </c>
      <c r="D93" s="180" t="s">
        <v>122</v>
      </c>
      <c r="E93" s="181" t="s">
        <v>233</v>
      </c>
      <c r="F93" s="182" t="s">
        <v>234</v>
      </c>
      <c r="G93" s="183" t="s">
        <v>235</v>
      </c>
      <c r="H93" s="184">
        <v>3</v>
      </c>
      <c r="I93" s="185"/>
      <c r="J93" s="186">
        <f>ROUND(I93*H93,2)</f>
        <v>0</v>
      </c>
      <c r="K93" s="182" t="s">
        <v>19</v>
      </c>
      <c r="L93" s="41"/>
      <c r="M93" s="187" t="s">
        <v>19</v>
      </c>
      <c r="N93" s="188" t="s">
        <v>44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236</v>
      </c>
      <c r="AT93" s="191" t="s">
        <v>122</v>
      </c>
      <c r="AU93" s="191" t="s">
        <v>137</v>
      </c>
      <c r="AY93" s="19" t="s">
        <v>118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80</v>
      </c>
      <c r="BK93" s="192">
        <f>ROUND(I93*H93,2)</f>
        <v>0</v>
      </c>
      <c r="BL93" s="19" t="s">
        <v>236</v>
      </c>
      <c r="BM93" s="191" t="s">
        <v>237</v>
      </c>
    </row>
    <row r="94" spans="1:65" s="15" customFormat="1" ht="11.25">
      <c r="B94" s="221"/>
      <c r="C94" s="222"/>
      <c r="D94" s="200" t="s">
        <v>130</v>
      </c>
      <c r="E94" s="223" t="s">
        <v>19</v>
      </c>
      <c r="F94" s="224" t="s">
        <v>238</v>
      </c>
      <c r="G94" s="222"/>
      <c r="H94" s="223" t="s">
        <v>19</v>
      </c>
      <c r="I94" s="225"/>
      <c r="J94" s="222"/>
      <c r="K94" s="222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130</v>
      </c>
      <c r="AU94" s="230" t="s">
        <v>137</v>
      </c>
      <c r="AV94" s="15" t="s">
        <v>80</v>
      </c>
      <c r="AW94" s="15" t="s">
        <v>35</v>
      </c>
      <c r="AX94" s="15" t="s">
        <v>73</v>
      </c>
      <c r="AY94" s="230" t="s">
        <v>118</v>
      </c>
    </row>
    <row r="95" spans="1:65" s="13" customFormat="1" ht="11.25">
      <c r="B95" s="198"/>
      <c r="C95" s="199"/>
      <c r="D95" s="200" t="s">
        <v>130</v>
      </c>
      <c r="E95" s="201" t="s">
        <v>19</v>
      </c>
      <c r="F95" s="202" t="s">
        <v>239</v>
      </c>
      <c r="G95" s="199"/>
      <c r="H95" s="203">
        <v>1</v>
      </c>
      <c r="I95" s="204"/>
      <c r="J95" s="199"/>
      <c r="K95" s="199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130</v>
      </c>
      <c r="AU95" s="209" t="s">
        <v>137</v>
      </c>
      <c r="AV95" s="13" t="s">
        <v>82</v>
      </c>
      <c r="AW95" s="13" t="s">
        <v>35</v>
      </c>
      <c r="AX95" s="13" t="s">
        <v>73</v>
      </c>
      <c r="AY95" s="209" t="s">
        <v>118</v>
      </c>
    </row>
    <row r="96" spans="1:65" s="13" customFormat="1" ht="11.25">
      <c r="B96" s="198"/>
      <c r="C96" s="199"/>
      <c r="D96" s="200" t="s">
        <v>130</v>
      </c>
      <c r="E96" s="201" t="s">
        <v>19</v>
      </c>
      <c r="F96" s="202" t="s">
        <v>240</v>
      </c>
      <c r="G96" s="199"/>
      <c r="H96" s="203">
        <v>1</v>
      </c>
      <c r="I96" s="204"/>
      <c r="J96" s="199"/>
      <c r="K96" s="199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130</v>
      </c>
      <c r="AU96" s="209" t="s">
        <v>137</v>
      </c>
      <c r="AV96" s="13" t="s">
        <v>82</v>
      </c>
      <c r="AW96" s="13" t="s">
        <v>35</v>
      </c>
      <c r="AX96" s="13" t="s">
        <v>73</v>
      </c>
      <c r="AY96" s="209" t="s">
        <v>118</v>
      </c>
    </row>
    <row r="97" spans="1:65" s="13" customFormat="1" ht="11.25">
      <c r="B97" s="198"/>
      <c r="C97" s="199"/>
      <c r="D97" s="200" t="s">
        <v>130</v>
      </c>
      <c r="E97" s="201" t="s">
        <v>19</v>
      </c>
      <c r="F97" s="202" t="s">
        <v>241</v>
      </c>
      <c r="G97" s="199"/>
      <c r="H97" s="203">
        <v>1</v>
      </c>
      <c r="I97" s="204"/>
      <c r="J97" s="199"/>
      <c r="K97" s="199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130</v>
      </c>
      <c r="AU97" s="209" t="s">
        <v>137</v>
      </c>
      <c r="AV97" s="13" t="s">
        <v>82</v>
      </c>
      <c r="AW97" s="13" t="s">
        <v>35</v>
      </c>
      <c r="AX97" s="13" t="s">
        <v>73</v>
      </c>
      <c r="AY97" s="209" t="s">
        <v>118</v>
      </c>
    </row>
    <row r="98" spans="1:65" s="14" customFormat="1" ht="11.25">
      <c r="B98" s="210"/>
      <c r="C98" s="211"/>
      <c r="D98" s="200" t="s">
        <v>130</v>
      </c>
      <c r="E98" s="212" t="s">
        <v>19</v>
      </c>
      <c r="F98" s="213" t="s">
        <v>132</v>
      </c>
      <c r="G98" s="211"/>
      <c r="H98" s="214">
        <v>3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130</v>
      </c>
      <c r="AU98" s="220" t="s">
        <v>137</v>
      </c>
      <c r="AV98" s="14" t="s">
        <v>121</v>
      </c>
      <c r="AW98" s="14" t="s">
        <v>35</v>
      </c>
      <c r="AX98" s="14" t="s">
        <v>80</v>
      </c>
      <c r="AY98" s="220" t="s">
        <v>118</v>
      </c>
    </row>
    <row r="99" spans="1:65" s="2" customFormat="1" ht="16.5" customHeight="1">
      <c r="A99" s="36"/>
      <c r="B99" s="37"/>
      <c r="C99" s="180" t="s">
        <v>82</v>
      </c>
      <c r="D99" s="180" t="s">
        <v>122</v>
      </c>
      <c r="E99" s="181" t="s">
        <v>242</v>
      </c>
      <c r="F99" s="182" t="s">
        <v>243</v>
      </c>
      <c r="G99" s="183" t="s">
        <v>235</v>
      </c>
      <c r="H99" s="184">
        <v>1</v>
      </c>
      <c r="I99" s="185"/>
      <c r="J99" s="186">
        <f>ROUND(I99*H99,2)</f>
        <v>0</v>
      </c>
      <c r="K99" s="182" t="s">
        <v>19</v>
      </c>
      <c r="L99" s="41"/>
      <c r="M99" s="187" t="s">
        <v>19</v>
      </c>
      <c r="N99" s="188" t="s">
        <v>44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236</v>
      </c>
      <c r="AT99" s="191" t="s">
        <v>122</v>
      </c>
      <c r="AU99" s="191" t="s">
        <v>137</v>
      </c>
      <c r="AY99" s="19" t="s">
        <v>118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80</v>
      </c>
      <c r="BK99" s="192">
        <f>ROUND(I99*H99,2)</f>
        <v>0</v>
      </c>
      <c r="BL99" s="19" t="s">
        <v>236</v>
      </c>
      <c r="BM99" s="191" t="s">
        <v>244</v>
      </c>
    </row>
    <row r="100" spans="1:65" s="13" customFormat="1" ht="11.25">
      <c r="B100" s="198"/>
      <c r="C100" s="199"/>
      <c r="D100" s="200" t="s">
        <v>130</v>
      </c>
      <c r="E100" s="201" t="s">
        <v>19</v>
      </c>
      <c r="F100" s="202" t="s">
        <v>245</v>
      </c>
      <c r="G100" s="199"/>
      <c r="H100" s="203">
        <v>1</v>
      </c>
      <c r="I100" s="204"/>
      <c r="J100" s="199"/>
      <c r="K100" s="199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130</v>
      </c>
      <c r="AU100" s="209" t="s">
        <v>137</v>
      </c>
      <c r="AV100" s="13" t="s">
        <v>82</v>
      </c>
      <c r="AW100" s="13" t="s">
        <v>35</v>
      </c>
      <c r="AX100" s="13" t="s">
        <v>73</v>
      </c>
      <c r="AY100" s="209" t="s">
        <v>118</v>
      </c>
    </row>
    <row r="101" spans="1:65" s="14" customFormat="1" ht="11.25">
      <c r="B101" s="210"/>
      <c r="C101" s="211"/>
      <c r="D101" s="200" t="s">
        <v>130</v>
      </c>
      <c r="E101" s="212" t="s">
        <v>19</v>
      </c>
      <c r="F101" s="213" t="s">
        <v>132</v>
      </c>
      <c r="G101" s="211"/>
      <c r="H101" s="214">
        <v>1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130</v>
      </c>
      <c r="AU101" s="220" t="s">
        <v>137</v>
      </c>
      <c r="AV101" s="14" t="s">
        <v>121</v>
      </c>
      <c r="AW101" s="14" t="s">
        <v>35</v>
      </c>
      <c r="AX101" s="14" t="s">
        <v>80</v>
      </c>
      <c r="AY101" s="220" t="s">
        <v>118</v>
      </c>
    </row>
    <row r="102" spans="1:65" s="2" customFormat="1" ht="16.5" customHeight="1">
      <c r="A102" s="36"/>
      <c r="B102" s="37"/>
      <c r="C102" s="180" t="s">
        <v>137</v>
      </c>
      <c r="D102" s="180" t="s">
        <v>122</v>
      </c>
      <c r="E102" s="181" t="s">
        <v>246</v>
      </c>
      <c r="F102" s="182" t="s">
        <v>247</v>
      </c>
      <c r="G102" s="183" t="s">
        <v>235</v>
      </c>
      <c r="H102" s="184">
        <v>1</v>
      </c>
      <c r="I102" s="185"/>
      <c r="J102" s="186">
        <f>ROUND(I102*H102,2)</f>
        <v>0</v>
      </c>
      <c r="K102" s="182" t="s">
        <v>19</v>
      </c>
      <c r="L102" s="41"/>
      <c r="M102" s="187" t="s">
        <v>19</v>
      </c>
      <c r="N102" s="188" t="s">
        <v>44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236</v>
      </c>
      <c r="AT102" s="191" t="s">
        <v>122</v>
      </c>
      <c r="AU102" s="191" t="s">
        <v>137</v>
      </c>
      <c r="AY102" s="19" t="s">
        <v>118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236</v>
      </c>
      <c r="BM102" s="191" t="s">
        <v>248</v>
      </c>
    </row>
    <row r="103" spans="1:65" s="13" customFormat="1" ht="11.25">
      <c r="B103" s="198"/>
      <c r="C103" s="199"/>
      <c r="D103" s="200" t="s">
        <v>130</v>
      </c>
      <c r="E103" s="201" t="s">
        <v>19</v>
      </c>
      <c r="F103" s="202" t="s">
        <v>245</v>
      </c>
      <c r="G103" s="199"/>
      <c r="H103" s="203">
        <v>1</v>
      </c>
      <c r="I103" s="204"/>
      <c r="J103" s="199"/>
      <c r="K103" s="199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130</v>
      </c>
      <c r="AU103" s="209" t="s">
        <v>137</v>
      </c>
      <c r="AV103" s="13" t="s">
        <v>82</v>
      </c>
      <c r="AW103" s="13" t="s">
        <v>35</v>
      </c>
      <c r="AX103" s="13" t="s">
        <v>73</v>
      </c>
      <c r="AY103" s="209" t="s">
        <v>118</v>
      </c>
    </row>
    <row r="104" spans="1:65" s="14" customFormat="1" ht="11.25">
      <c r="B104" s="210"/>
      <c r="C104" s="211"/>
      <c r="D104" s="200" t="s">
        <v>130</v>
      </c>
      <c r="E104" s="212" t="s">
        <v>19</v>
      </c>
      <c r="F104" s="213" t="s">
        <v>132</v>
      </c>
      <c r="G104" s="211"/>
      <c r="H104" s="214">
        <v>1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130</v>
      </c>
      <c r="AU104" s="220" t="s">
        <v>137</v>
      </c>
      <c r="AV104" s="14" t="s">
        <v>121</v>
      </c>
      <c r="AW104" s="14" t="s">
        <v>35</v>
      </c>
      <c r="AX104" s="14" t="s">
        <v>80</v>
      </c>
      <c r="AY104" s="220" t="s">
        <v>118</v>
      </c>
    </row>
    <row r="105" spans="1:65" s="12" customFormat="1" ht="20.85" customHeight="1">
      <c r="B105" s="164"/>
      <c r="C105" s="165"/>
      <c r="D105" s="166" t="s">
        <v>72</v>
      </c>
      <c r="E105" s="178" t="s">
        <v>249</v>
      </c>
      <c r="F105" s="178" t="s">
        <v>250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SUM(P106:P108)</f>
        <v>0</v>
      </c>
      <c r="Q105" s="172"/>
      <c r="R105" s="173">
        <f>SUM(R106:R108)</f>
        <v>0</v>
      </c>
      <c r="S105" s="172"/>
      <c r="T105" s="174">
        <f>SUM(T106:T108)</f>
        <v>0</v>
      </c>
      <c r="AR105" s="175" t="s">
        <v>148</v>
      </c>
      <c r="AT105" s="176" t="s">
        <v>72</v>
      </c>
      <c r="AU105" s="176" t="s">
        <v>82</v>
      </c>
      <c r="AY105" s="175" t="s">
        <v>118</v>
      </c>
      <c r="BK105" s="177">
        <f>SUM(BK106:BK108)</f>
        <v>0</v>
      </c>
    </row>
    <row r="106" spans="1:65" s="2" customFormat="1" ht="16.5" customHeight="1">
      <c r="A106" s="36"/>
      <c r="B106" s="37"/>
      <c r="C106" s="180" t="s">
        <v>121</v>
      </c>
      <c r="D106" s="180" t="s">
        <v>122</v>
      </c>
      <c r="E106" s="181" t="s">
        <v>251</v>
      </c>
      <c r="F106" s="182" t="s">
        <v>252</v>
      </c>
      <c r="G106" s="183" t="s">
        <v>235</v>
      </c>
      <c r="H106" s="184">
        <v>1</v>
      </c>
      <c r="I106" s="185"/>
      <c r="J106" s="186">
        <f>ROUND(I106*H106,2)</f>
        <v>0</v>
      </c>
      <c r="K106" s="182" t="s">
        <v>19</v>
      </c>
      <c r="L106" s="41"/>
      <c r="M106" s="187" t="s">
        <v>19</v>
      </c>
      <c r="N106" s="188" t="s">
        <v>44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236</v>
      </c>
      <c r="AT106" s="191" t="s">
        <v>122</v>
      </c>
      <c r="AU106" s="191" t="s">
        <v>137</v>
      </c>
      <c r="AY106" s="19" t="s">
        <v>118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236</v>
      </c>
      <c r="BM106" s="191" t="s">
        <v>253</v>
      </c>
    </row>
    <row r="107" spans="1:65" s="13" customFormat="1" ht="11.25">
      <c r="B107" s="198"/>
      <c r="C107" s="199"/>
      <c r="D107" s="200" t="s">
        <v>130</v>
      </c>
      <c r="E107" s="201" t="s">
        <v>19</v>
      </c>
      <c r="F107" s="202" t="s">
        <v>245</v>
      </c>
      <c r="G107" s="199"/>
      <c r="H107" s="203">
        <v>1</v>
      </c>
      <c r="I107" s="204"/>
      <c r="J107" s="199"/>
      <c r="K107" s="199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130</v>
      </c>
      <c r="AU107" s="209" t="s">
        <v>137</v>
      </c>
      <c r="AV107" s="13" t="s">
        <v>82</v>
      </c>
      <c r="AW107" s="13" t="s">
        <v>35</v>
      </c>
      <c r="AX107" s="13" t="s">
        <v>73</v>
      </c>
      <c r="AY107" s="209" t="s">
        <v>118</v>
      </c>
    </row>
    <row r="108" spans="1:65" s="14" customFormat="1" ht="11.25">
      <c r="B108" s="210"/>
      <c r="C108" s="211"/>
      <c r="D108" s="200" t="s">
        <v>130</v>
      </c>
      <c r="E108" s="212" t="s">
        <v>19</v>
      </c>
      <c r="F108" s="213" t="s">
        <v>132</v>
      </c>
      <c r="G108" s="211"/>
      <c r="H108" s="214">
        <v>1</v>
      </c>
      <c r="I108" s="215"/>
      <c r="J108" s="211"/>
      <c r="K108" s="211"/>
      <c r="L108" s="216"/>
      <c r="M108" s="244"/>
      <c r="N108" s="245"/>
      <c r="O108" s="245"/>
      <c r="P108" s="245"/>
      <c r="Q108" s="245"/>
      <c r="R108" s="245"/>
      <c r="S108" s="245"/>
      <c r="T108" s="246"/>
      <c r="AT108" s="220" t="s">
        <v>130</v>
      </c>
      <c r="AU108" s="220" t="s">
        <v>137</v>
      </c>
      <c r="AV108" s="14" t="s">
        <v>121</v>
      </c>
      <c r="AW108" s="14" t="s">
        <v>35</v>
      </c>
      <c r="AX108" s="14" t="s">
        <v>80</v>
      </c>
      <c r="AY108" s="220" t="s">
        <v>118</v>
      </c>
    </row>
    <row r="109" spans="1:65" s="2" customFormat="1" ht="6.95" customHeight="1">
      <c r="A109" s="36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1"/>
      <c r="M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</sheetData>
  <sheetProtection algorithmName="SHA-512" hashValue="eiIko0RpYQ/kz65RE3I9KDYk/CzbVwwagh+e8uNdNiNzIU+3SRhHiLV4Hon51nusKN6erOZfymOqbIVVjqEpDA==" saltValue="PaRgzYuUKD90E/NOSwKHhJS3Cg+shcESsO0hJfuPxXPMnrfLXaC86mt/dv/folSB0I+1r+g3qU0/hC5eaBGnTQ==" spinCount="100000" sheet="1" objects="1" scenarios="1" formatColumns="0" formatRows="0" autoFilter="0"/>
  <autoFilter ref="C88:K108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47" customWidth="1"/>
    <col min="2" max="2" width="1.6640625" style="247" customWidth="1"/>
    <col min="3" max="4" width="5" style="247" customWidth="1"/>
    <col min="5" max="5" width="11.6640625" style="247" customWidth="1"/>
    <col min="6" max="6" width="9.1640625" style="247" customWidth="1"/>
    <col min="7" max="7" width="5" style="247" customWidth="1"/>
    <col min="8" max="8" width="77.83203125" style="247" customWidth="1"/>
    <col min="9" max="10" width="20" style="247" customWidth="1"/>
    <col min="11" max="11" width="1.6640625" style="247" customWidth="1"/>
  </cols>
  <sheetData>
    <row r="1" spans="2:11" s="1" customFormat="1" ht="37.5" customHeight="1"/>
    <row r="2" spans="2:11" s="1" customFormat="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pans="2:11" s="16" customFormat="1" ht="45" customHeight="1">
      <c r="B3" s="251"/>
      <c r="C3" s="390" t="s">
        <v>293</v>
      </c>
      <c r="D3" s="390"/>
      <c r="E3" s="390"/>
      <c r="F3" s="390"/>
      <c r="G3" s="390"/>
      <c r="H3" s="390"/>
      <c r="I3" s="390"/>
      <c r="J3" s="390"/>
      <c r="K3" s="252"/>
    </row>
    <row r="4" spans="2:11" s="1" customFormat="1" ht="25.5" customHeight="1">
      <c r="B4" s="253"/>
      <c r="C4" s="389" t="s">
        <v>294</v>
      </c>
      <c r="D4" s="389"/>
      <c r="E4" s="389"/>
      <c r="F4" s="389"/>
      <c r="G4" s="389"/>
      <c r="H4" s="389"/>
      <c r="I4" s="389"/>
      <c r="J4" s="389"/>
      <c r="K4" s="254"/>
    </row>
    <row r="5" spans="2:11" s="1" customFormat="1" ht="5.25" customHeight="1">
      <c r="B5" s="253"/>
      <c r="C5" s="255"/>
      <c r="D5" s="255"/>
      <c r="E5" s="255"/>
      <c r="F5" s="255"/>
      <c r="G5" s="255"/>
      <c r="H5" s="255"/>
      <c r="I5" s="255"/>
      <c r="J5" s="255"/>
      <c r="K5" s="254"/>
    </row>
    <row r="6" spans="2:11" s="1" customFormat="1" ht="15" customHeight="1">
      <c r="B6" s="253"/>
      <c r="C6" s="388" t="s">
        <v>295</v>
      </c>
      <c r="D6" s="388"/>
      <c r="E6" s="388"/>
      <c r="F6" s="388"/>
      <c r="G6" s="388"/>
      <c r="H6" s="388"/>
      <c r="I6" s="388"/>
      <c r="J6" s="388"/>
      <c r="K6" s="254"/>
    </row>
    <row r="7" spans="2:11" s="1" customFormat="1" ht="15" customHeight="1">
      <c r="B7" s="257"/>
      <c r="C7" s="388" t="s">
        <v>296</v>
      </c>
      <c r="D7" s="388"/>
      <c r="E7" s="388"/>
      <c r="F7" s="388"/>
      <c r="G7" s="388"/>
      <c r="H7" s="388"/>
      <c r="I7" s="388"/>
      <c r="J7" s="388"/>
      <c r="K7" s="254"/>
    </row>
    <row r="8" spans="2:11" s="1" customFormat="1" ht="12.75" customHeight="1">
      <c r="B8" s="257"/>
      <c r="C8" s="256"/>
      <c r="D8" s="256"/>
      <c r="E8" s="256"/>
      <c r="F8" s="256"/>
      <c r="G8" s="256"/>
      <c r="H8" s="256"/>
      <c r="I8" s="256"/>
      <c r="J8" s="256"/>
      <c r="K8" s="254"/>
    </row>
    <row r="9" spans="2:11" s="1" customFormat="1" ht="15" customHeight="1">
      <c r="B9" s="257"/>
      <c r="C9" s="388" t="s">
        <v>297</v>
      </c>
      <c r="D9" s="388"/>
      <c r="E9" s="388"/>
      <c r="F9" s="388"/>
      <c r="G9" s="388"/>
      <c r="H9" s="388"/>
      <c r="I9" s="388"/>
      <c r="J9" s="388"/>
      <c r="K9" s="254"/>
    </row>
    <row r="10" spans="2:11" s="1" customFormat="1" ht="15" customHeight="1">
      <c r="B10" s="257"/>
      <c r="C10" s="256"/>
      <c r="D10" s="388" t="s">
        <v>298</v>
      </c>
      <c r="E10" s="388"/>
      <c r="F10" s="388"/>
      <c r="G10" s="388"/>
      <c r="H10" s="388"/>
      <c r="I10" s="388"/>
      <c r="J10" s="388"/>
      <c r="K10" s="254"/>
    </row>
    <row r="11" spans="2:11" s="1" customFormat="1" ht="15" customHeight="1">
      <c r="B11" s="257"/>
      <c r="C11" s="258"/>
      <c r="D11" s="388" t="s">
        <v>299</v>
      </c>
      <c r="E11" s="388"/>
      <c r="F11" s="388"/>
      <c r="G11" s="388"/>
      <c r="H11" s="388"/>
      <c r="I11" s="388"/>
      <c r="J11" s="388"/>
      <c r="K11" s="254"/>
    </row>
    <row r="12" spans="2:11" s="1" customFormat="1" ht="15" customHeight="1">
      <c r="B12" s="257"/>
      <c r="C12" s="258"/>
      <c r="D12" s="256"/>
      <c r="E12" s="256"/>
      <c r="F12" s="256"/>
      <c r="G12" s="256"/>
      <c r="H12" s="256"/>
      <c r="I12" s="256"/>
      <c r="J12" s="256"/>
      <c r="K12" s="254"/>
    </row>
    <row r="13" spans="2:11" s="1" customFormat="1" ht="15" customHeight="1">
      <c r="B13" s="257"/>
      <c r="C13" s="258"/>
      <c r="D13" s="259" t="s">
        <v>300</v>
      </c>
      <c r="E13" s="256"/>
      <c r="F13" s="256"/>
      <c r="G13" s="256"/>
      <c r="H13" s="256"/>
      <c r="I13" s="256"/>
      <c r="J13" s="256"/>
      <c r="K13" s="254"/>
    </row>
    <row r="14" spans="2:11" s="1" customFormat="1" ht="12.75" customHeight="1">
      <c r="B14" s="257"/>
      <c r="C14" s="258"/>
      <c r="D14" s="258"/>
      <c r="E14" s="258"/>
      <c r="F14" s="258"/>
      <c r="G14" s="258"/>
      <c r="H14" s="258"/>
      <c r="I14" s="258"/>
      <c r="J14" s="258"/>
      <c r="K14" s="254"/>
    </row>
    <row r="15" spans="2:11" s="1" customFormat="1" ht="15" customHeight="1">
      <c r="B15" s="257"/>
      <c r="C15" s="258"/>
      <c r="D15" s="388" t="s">
        <v>301</v>
      </c>
      <c r="E15" s="388"/>
      <c r="F15" s="388"/>
      <c r="G15" s="388"/>
      <c r="H15" s="388"/>
      <c r="I15" s="388"/>
      <c r="J15" s="388"/>
      <c r="K15" s="254"/>
    </row>
    <row r="16" spans="2:11" s="1" customFormat="1" ht="15" customHeight="1">
      <c r="B16" s="257"/>
      <c r="C16" s="258"/>
      <c r="D16" s="388" t="s">
        <v>302</v>
      </c>
      <c r="E16" s="388"/>
      <c r="F16" s="388"/>
      <c r="G16" s="388"/>
      <c r="H16" s="388"/>
      <c r="I16" s="388"/>
      <c r="J16" s="388"/>
      <c r="K16" s="254"/>
    </row>
    <row r="17" spans="2:11" s="1" customFormat="1" ht="15" customHeight="1">
      <c r="B17" s="257"/>
      <c r="C17" s="258"/>
      <c r="D17" s="388" t="s">
        <v>303</v>
      </c>
      <c r="E17" s="388"/>
      <c r="F17" s="388"/>
      <c r="G17" s="388"/>
      <c r="H17" s="388"/>
      <c r="I17" s="388"/>
      <c r="J17" s="388"/>
      <c r="K17" s="254"/>
    </row>
    <row r="18" spans="2:11" s="1" customFormat="1" ht="15" customHeight="1">
      <c r="B18" s="257"/>
      <c r="C18" s="258"/>
      <c r="D18" s="258"/>
      <c r="E18" s="260" t="s">
        <v>79</v>
      </c>
      <c r="F18" s="388" t="s">
        <v>304</v>
      </c>
      <c r="G18" s="388"/>
      <c r="H18" s="388"/>
      <c r="I18" s="388"/>
      <c r="J18" s="388"/>
      <c r="K18" s="254"/>
    </row>
    <row r="19" spans="2:11" s="1" customFormat="1" ht="15" customHeight="1">
      <c r="B19" s="257"/>
      <c r="C19" s="258"/>
      <c r="D19" s="258"/>
      <c r="E19" s="260" t="s">
        <v>305</v>
      </c>
      <c r="F19" s="388" t="s">
        <v>306</v>
      </c>
      <c r="G19" s="388"/>
      <c r="H19" s="388"/>
      <c r="I19" s="388"/>
      <c r="J19" s="388"/>
      <c r="K19" s="254"/>
    </row>
    <row r="20" spans="2:11" s="1" customFormat="1" ht="15" customHeight="1">
      <c r="B20" s="257"/>
      <c r="C20" s="258"/>
      <c r="D20" s="258"/>
      <c r="E20" s="260" t="s">
        <v>307</v>
      </c>
      <c r="F20" s="388" t="s">
        <v>308</v>
      </c>
      <c r="G20" s="388"/>
      <c r="H20" s="388"/>
      <c r="I20" s="388"/>
      <c r="J20" s="388"/>
      <c r="K20" s="254"/>
    </row>
    <row r="21" spans="2:11" s="1" customFormat="1" ht="15" customHeight="1">
      <c r="B21" s="257"/>
      <c r="C21" s="258"/>
      <c r="D21" s="258"/>
      <c r="E21" s="260" t="s">
        <v>309</v>
      </c>
      <c r="F21" s="388" t="s">
        <v>310</v>
      </c>
      <c r="G21" s="388"/>
      <c r="H21" s="388"/>
      <c r="I21" s="388"/>
      <c r="J21" s="388"/>
      <c r="K21" s="254"/>
    </row>
    <row r="22" spans="2:11" s="1" customFormat="1" ht="15" customHeight="1">
      <c r="B22" s="257"/>
      <c r="C22" s="258"/>
      <c r="D22" s="258"/>
      <c r="E22" s="260" t="s">
        <v>212</v>
      </c>
      <c r="F22" s="388" t="s">
        <v>213</v>
      </c>
      <c r="G22" s="388"/>
      <c r="H22" s="388"/>
      <c r="I22" s="388"/>
      <c r="J22" s="388"/>
      <c r="K22" s="254"/>
    </row>
    <row r="23" spans="2:11" s="1" customFormat="1" ht="15" customHeight="1">
      <c r="B23" s="257"/>
      <c r="C23" s="258"/>
      <c r="D23" s="258"/>
      <c r="E23" s="260" t="s">
        <v>84</v>
      </c>
      <c r="F23" s="388" t="s">
        <v>311</v>
      </c>
      <c r="G23" s="388"/>
      <c r="H23" s="388"/>
      <c r="I23" s="388"/>
      <c r="J23" s="388"/>
      <c r="K23" s="254"/>
    </row>
    <row r="24" spans="2:11" s="1" customFormat="1" ht="12.75" customHeight="1">
      <c r="B24" s="257"/>
      <c r="C24" s="258"/>
      <c r="D24" s="258"/>
      <c r="E24" s="258"/>
      <c r="F24" s="258"/>
      <c r="G24" s="258"/>
      <c r="H24" s="258"/>
      <c r="I24" s="258"/>
      <c r="J24" s="258"/>
      <c r="K24" s="254"/>
    </row>
    <row r="25" spans="2:11" s="1" customFormat="1" ht="15" customHeight="1">
      <c r="B25" s="257"/>
      <c r="C25" s="388" t="s">
        <v>312</v>
      </c>
      <c r="D25" s="388"/>
      <c r="E25" s="388"/>
      <c r="F25" s="388"/>
      <c r="G25" s="388"/>
      <c r="H25" s="388"/>
      <c r="I25" s="388"/>
      <c r="J25" s="388"/>
      <c r="K25" s="254"/>
    </row>
    <row r="26" spans="2:11" s="1" customFormat="1" ht="15" customHeight="1">
      <c r="B26" s="257"/>
      <c r="C26" s="388" t="s">
        <v>313</v>
      </c>
      <c r="D26" s="388"/>
      <c r="E26" s="388"/>
      <c r="F26" s="388"/>
      <c r="G26" s="388"/>
      <c r="H26" s="388"/>
      <c r="I26" s="388"/>
      <c r="J26" s="388"/>
      <c r="K26" s="254"/>
    </row>
    <row r="27" spans="2:11" s="1" customFormat="1" ht="15" customHeight="1">
      <c r="B27" s="257"/>
      <c r="C27" s="256"/>
      <c r="D27" s="388" t="s">
        <v>314</v>
      </c>
      <c r="E27" s="388"/>
      <c r="F27" s="388"/>
      <c r="G27" s="388"/>
      <c r="H27" s="388"/>
      <c r="I27" s="388"/>
      <c r="J27" s="388"/>
      <c r="K27" s="254"/>
    </row>
    <row r="28" spans="2:11" s="1" customFormat="1" ht="15" customHeight="1">
      <c r="B28" s="257"/>
      <c r="C28" s="258"/>
      <c r="D28" s="388" t="s">
        <v>315</v>
      </c>
      <c r="E28" s="388"/>
      <c r="F28" s="388"/>
      <c r="G28" s="388"/>
      <c r="H28" s="388"/>
      <c r="I28" s="388"/>
      <c r="J28" s="388"/>
      <c r="K28" s="254"/>
    </row>
    <row r="29" spans="2:11" s="1" customFormat="1" ht="12.75" customHeight="1">
      <c r="B29" s="257"/>
      <c r="C29" s="258"/>
      <c r="D29" s="258"/>
      <c r="E29" s="258"/>
      <c r="F29" s="258"/>
      <c r="G29" s="258"/>
      <c r="H29" s="258"/>
      <c r="I29" s="258"/>
      <c r="J29" s="258"/>
      <c r="K29" s="254"/>
    </row>
    <row r="30" spans="2:11" s="1" customFormat="1" ht="15" customHeight="1">
      <c r="B30" s="257"/>
      <c r="C30" s="258"/>
      <c r="D30" s="388" t="s">
        <v>316</v>
      </c>
      <c r="E30" s="388"/>
      <c r="F30" s="388"/>
      <c r="G30" s="388"/>
      <c r="H30" s="388"/>
      <c r="I30" s="388"/>
      <c r="J30" s="388"/>
      <c r="K30" s="254"/>
    </row>
    <row r="31" spans="2:11" s="1" customFormat="1" ht="15" customHeight="1">
      <c r="B31" s="257"/>
      <c r="C31" s="258"/>
      <c r="D31" s="388" t="s">
        <v>317</v>
      </c>
      <c r="E31" s="388"/>
      <c r="F31" s="388"/>
      <c r="G31" s="388"/>
      <c r="H31" s="388"/>
      <c r="I31" s="388"/>
      <c r="J31" s="388"/>
      <c r="K31" s="254"/>
    </row>
    <row r="32" spans="2:11" s="1" customFormat="1" ht="12.75" customHeight="1">
      <c r="B32" s="257"/>
      <c r="C32" s="258"/>
      <c r="D32" s="258"/>
      <c r="E32" s="258"/>
      <c r="F32" s="258"/>
      <c r="G32" s="258"/>
      <c r="H32" s="258"/>
      <c r="I32" s="258"/>
      <c r="J32" s="258"/>
      <c r="K32" s="254"/>
    </row>
    <row r="33" spans="2:11" s="1" customFormat="1" ht="15" customHeight="1">
      <c r="B33" s="257"/>
      <c r="C33" s="258"/>
      <c r="D33" s="388" t="s">
        <v>318</v>
      </c>
      <c r="E33" s="388"/>
      <c r="F33" s="388"/>
      <c r="G33" s="388"/>
      <c r="H33" s="388"/>
      <c r="I33" s="388"/>
      <c r="J33" s="388"/>
      <c r="K33" s="254"/>
    </row>
    <row r="34" spans="2:11" s="1" customFormat="1" ht="15" customHeight="1">
      <c r="B34" s="257"/>
      <c r="C34" s="258"/>
      <c r="D34" s="388" t="s">
        <v>319</v>
      </c>
      <c r="E34" s="388"/>
      <c r="F34" s="388"/>
      <c r="G34" s="388"/>
      <c r="H34" s="388"/>
      <c r="I34" s="388"/>
      <c r="J34" s="388"/>
      <c r="K34" s="254"/>
    </row>
    <row r="35" spans="2:11" s="1" customFormat="1" ht="15" customHeight="1">
      <c r="B35" s="257"/>
      <c r="C35" s="258"/>
      <c r="D35" s="388" t="s">
        <v>320</v>
      </c>
      <c r="E35" s="388"/>
      <c r="F35" s="388"/>
      <c r="G35" s="388"/>
      <c r="H35" s="388"/>
      <c r="I35" s="388"/>
      <c r="J35" s="388"/>
      <c r="K35" s="254"/>
    </row>
    <row r="36" spans="2:11" s="1" customFormat="1" ht="15" customHeight="1">
      <c r="B36" s="257"/>
      <c r="C36" s="258"/>
      <c r="D36" s="256"/>
      <c r="E36" s="259" t="s">
        <v>104</v>
      </c>
      <c r="F36" s="256"/>
      <c r="G36" s="388" t="s">
        <v>321</v>
      </c>
      <c r="H36" s="388"/>
      <c r="I36" s="388"/>
      <c r="J36" s="388"/>
      <c r="K36" s="254"/>
    </row>
    <row r="37" spans="2:11" s="1" customFormat="1" ht="30.75" customHeight="1">
      <c r="B37" s="257"/>
      <c r="C37" s="258"/>
      <c r="D37" s="256"/>
      <c r="E37" s="259" t="s">
        <v>322</v>
      </c>
      <c r="F37" s="256"/>
      <c r="G37" s="388" t="s">
        <v>323</v>
      </c>
      <c r="H37" s="388"/>
      <c r="I37" s="388"/>
      <c r="J37" s="388"/>
      <c r="K37" s="254"/>
    </row>
    <row r="38" spans="2:11" s="1" customFormat="1" ht="15" customHeight="1">
      <c r="B38" s="257"/>
      <c r="C38" s="258"/>
      <c r="D38" s="256"/>
      <c r="E38" s="259" t="s">
        <v>54</v>
      </c>
      <c r="F38" s="256"/>
      <c r="G38" s="388" t="s">
        <v>324</v>
      </c>
      <c r="H38" s="388"/>
      <c r="I38" s="388"/>
      <c r="J38" s="388"/>
      <c r="K38" s="254"/>
    </row>
    <row r="39" spans="2:11" s="1" customFormat="1" ht="15" customHeight="1">
      <c r="B39" s="257"/>
      <c r="C39" s="258"/>
      <c r="D39" s="256"/>
      <c r="E39" s="259" t="s">
        <v>55</v>
      </c>
      <c r="F39" s="256"/>
      <c r="G39" s="388" t="s">
        <v>325</v>
      </c>
      <c r="H39" s="388"/>
      <c r="I39" s="388"/>
      <c r="J39" s="388"/>
      <c r="K39" s="254"/>
    </row>
    <row r="40" spans="2:11" s="1" customFormat="1" ht="15" customHeight="1">
      <c r="B40" s="257"/>
      <c r="C40" s="258"/>
      <c r="D40" s="256"/>
      <c r="E40" s="259" t="s">
        <v>105</v>
      </c>
      <c r="F40" s="256"/>
      <c r="G40" s="388" t="s">
        <v>326</v>
      </c>
      <c r="H40" s="388"/>
      <c r="I40" s="388"/>
      <c r="J40" s="388"/>
      <c r="K40" s="254"/>
    </row>
    <row r="41" spans="2:11" s="1" customFormat="1" ht="15" customHeight="1">
      <c r="B41" s="257"/>
      <c r="C41" s="258"/>
      <c r="D41" s="256"/>
      <c r="E41" s="259" t="s">
        <v>106</v>
      </c>
      <c r="F41" s="256"/>
      <c r="G41" s="388" t="s">
        <v>327</v>
      </c>
      <c r="H41" s="388"/>
      <c r="I41" s="388"/>
      <c r="J41" s="388"/>
      <c r="K41" s="254"/>
    </row>
    <row r="42" spans="2:11" s="1" customFormat="1" ht="15" customHeight="1">
      <c r="B42" s="257"/>
      <c r="C42" s="258"/>
      <c r="D42" s="256"/>
      <c r="E42" s="259" t="s">
        <v>328</v>
      </c>
      <c r="F42" s="256"/>
      <c r="G42" s="388" t="s">
        <v>329</v>
      </c>
      <c r="H42" s="388"/>
      <c r="I42" s="388"/>
      <c r="J42" s="388"/>
      <c r="K42" s="254"/>
    </row>
    <row r="43" spans="2:11" s="1" customFormat="1" ht="15" customHeight="1">
      <c r="B43" s="257"/>
      <c r="C43" s="258"/>
      <c r="D43" s="256"/>
      <c r="E43" s="259"/>
      <c r="F43" s="256"/>
      <c r="G43" s="388" t="s">
        <v>330</v>
      </c>
      <c r="H43" s="388"/>
      <c r="I43" s="388"/>
      <c r="J43" s="388"/>
      <c r="K43" s="254"/>
    </row>
    <row r="44" spans="2:11" s="1" customFormat="1" ht="15" customHeight="1">
      <c r="B44" s="257"/>
      <c r="C44" s="258"/>
      <c r="D44" s="256"/>
      <c r="E44" s="259" t="s">
        <v>331</v>
      </c>
      <c r="F44" s="256"/>
      <c r="G44" s="388" t="s">
        <v>332</v>
      </c>
      <c r="H44" s="388"/>
      <c r="I44" s="388"/>
      <c r="J44" s="388"/>
      <c r="K44" s="254"/>
    </row>
    <row r="45" spans="2:11" s="1" customFormat="1" ht="15" customHeight="1">
      <c r="B45" s="257"/>
      <c r="C45" s="258"/>
      <c r="D45" s="256"/>
      <c r="E45" s="259" t="s">
        <v>108</v>
      </c>
      <c r="F45" s="256"/>
      <c r="G45" s="388" t="s">
        <v>333</v>
      </c>
      <c r="H45" s="388"/>
      <c r="I45" s="388"/>
      <c r="J45" s="388"/>
      <c r="K45" s="254"/>
    </row>
    <row r="46" spans="2:11" s="1" customFormat="1" ht="12.75" customHeight="1">
      <c r="B46" s="257"/>
      <c r="C46" s="258"/>
      <c r="D46" s="256"/>
      <c r="E46" s="256"/>
      <c r="F46" s="256"/>
      <c r="G46" s="256"/>
      <c r="H46" s="256"/>
      <c r="I46" s="256"/>
      <c r="J46" s="256"/>
      <c r="K46" s="254"/>
    </row>
    <row r="47" spans="2:11" s="1" customFormat="1" ht="15" customHeight="1">
      <c r="B47" s="257"/>
      <c r="C47" s="258"/>
      <c r="D47" s="388" t="s">
        <v>334</v>
      </c>
      <c r="E47" s="388"/>
      <c r="F47" s="388"/>
      <c r="G47" s="388"/>
      <c r="H47" s="388"/>
      <c r="I47" s="388"/>
      <c r="J47" s="388"/>
      <c r="K47" s="254"/>
    </row>
    <row r="48" spans="2:11" s="1" customFormat="1" ht="15" customHeight="1">
      <c r="B48" s="257"/>
      <c r="C48" s="258"/>
      <c r="D48" s="258"/>
      <c r="E48" s="388" t="s">
        <v>335</v>
      </c>
      <c r="F48" s="388"/>
      <c r="G48" s="388"/>
      <c r="H48" s="388"/>
      <c r="I48" s="388"/>
      <c r="J48" s="388"/>
      <c r="K48" s="254"/>
    </row>
    <row r="49" spans="2:11" s="1" customFormat="1" ht="15" customHeight="1">
      <c r="B49" s="257"/>
      <c r="C49" s="258"/>
      <c r="D49" s="258"/>
      <c r="E49" s="388" t="s">
        <v>336</v>
      </c>
      <c r="F49" s="388"/>
      <c r="G49" s="388"/>
      <c r="H49" s="388"/>
      <c r="I49" s="388"/>
      <c r="J49" s="388"/>
      <c r="K49" s="254"/>
    </row>
    <row r="50" spans="2:11" s="1" customFormat="1" ht="15" customHeight="1">
      <c r="B50" s="257"/>
      <c r="C50" s="258"/>
      <c r="D50" s="258"/>
      <c r="E50" s="388" t="s">
        <v>337</v>
      </c>
      <c r="F50" s="388"/>
      <c r="G50" s="388"/>
      <c r="H50" s="388"/>
      <c r="I50" s="388"/>
      <c r="J50" s="388"/>
      <c r="K50" s="254"/>
    </row>
    <row r="51" spans="2:11" s="1" customFormat="1" ht="15" customHeight="1">
      <c r="B51" s="257"/>
      <c r="C51" s="258"/>
      <c r="D51" s="388" t="s">
        <v>338</v>
      </c>
      <c r="E51" s="388"/>
      <c r="F51" s="388"/>
      <c r="G51" s="388"/>
      <c r="H51" s="388"/>
      <c r="I51" s="388"/>
      <c r="J51" s="388"/>
      <c r="K51" s="254"/>
    </row>
    <row r="52" spans="2:11" s="1" customFormat="1" ht="25.5" customHeight="1">
      <c r="B52" s="253"/>
      <c r="C52" s="389" t="s">
        <v>339</v>
      </c>
      <c r="D52" s="389"/>
      <c r="E52" s="389"/>
      <c r="F52" s="389"/>
      <c r="G52" s="389"/>
      <c r="H52" s="389"/>
      <c r="I52" s="389"/>
      <c r="J52" s="389"/>
      <c r="K52" s="254"/>
    </row>
    <row r="53" spans="2:11" s="1" customFormat="1" ht="5.25" customHeight="1">
      <c r="B53" s="253"/>
      <c r="C53" s="255"/>
      <c r="D53" s="255"/>
      <c r="E53" s="255"/>
      <c r="F53" s="255"/>
      <c r="G53" s="255"/>
      <c r="H53" s="255"/>
      <c r="I53" s="255"/>
      <c r="J53" s="255"/>
      <c r="K53" s="254"/>
    </row>
    <row r="54" spans="2:11" s="1" customFormat="1" ht="15" customHeight="1">
      <c r="B54" s="253"/>
      <c r="C54" s="388" t="s">
        <v>340</v>
      </c>
      <c r="D54" s="388"/>
      <c r="E54" s="388"/>
      <c r="F54" s="388"/>
      <c r="G54" s="388"/>
      <c r="H54" s="388"/>
      <c r="I54" s="388"/>
      <c r="J54" s="388"/>
      <c r="K54" s="254"/>
    </row>
    <row r="55" spans="2:11" s="1" customFormat="1" ht="15" customHeight="1">
      <c r="B55" s="253"/>
      <c r="C55" s="388" t="s">
        <v>341</v>
      </c>
      <c r="D55" s="388"/>
      <c r="E55" s="388"/>
      <c r="F55" s="388"/>
      <c r="G55" s="388"/>
      <c r="H55" s="388"/>
      <c r="I55" s="388"/>
      <c r="J55" s="388"/>
      <c r="K55" s="254"/>
    </row>
    <row r="56" spans="2:11" s="1" customFormat="1" ht="12.75" customHeight="1">
      <c r="B56" s="253"/>
      <c r="C56" s="256"/>
      <c r="D56" s="256"/>
      <c r="E56" s="256"/>
      <c r="F56" s="256"/>
      <c r="G56" s="256"/>
      <c r="H56" s="256"/>
      <c r="I56" s="256"/>
      <c r="J56" s="256"/>
      <c r="K56" s="254"/>
    </row>
    <row r="57" spans="2:11" s="1" customFormat="1" ht="15" customHeight="1">
      <c r="B57" s="253"/>
      <c r="C57" s="388" t="s">
        <v>342</v>
      </c>
      <c r="D57" s="388"/>
      <c r="E57" s="388"/>
      <c r="F57" s="388"/>
      <c r="G57" s="388"/>
      <c r="H57" s="388"/>
      <c r="I57" s="388"/>
      <c r="J57" s="388"/>
      <c r="K57" s="254"/>
    </row>
    <row r="58" spans="2:11" s="1" customFormat="1" ht="15" customHeight="1">
      <c r="B58" s="253"/>
      <c r="C58" s="258"/>
      <c r="D58" s="388" t="s">
        <v>343</v>
      </c>
      <c r="E58" s="388"/>
      <c r="F58" s="388"/>
      <c r="G58" s="388"/>
      <c r="H58" s="388"/>
      <c r="I58" s="388"/>
      <c r="J58" s="388"/>
      <c r="K58" s="254"/>
    </row>
    <row r="59" spans="2:11" s="1" customFormat="1" ht="15" customHeight="1">
      <c r="B59" s="253"/>
      <c r="C59" s="258"/>
      <c r="D59" s="388" t="s">
        <v>344</v>
      </c>
      <c r="E59" s="388"/>
      <c r="F59" s="388"/>
      <c r="G59" s="388"/>
      <c r="H59" s="388"/>
      <c r="I59" s="388"/>
      <c r="J59" s="388"/>
      <c r="K59" s="254"/>
    </row>
    <row r="60" spans="2:11" s="1" customFormat="1" ht="15" customHeight="1">
      <c r="B60" s="253"/>
      <c r="C60" s="258"/>
      <c r="D60" s="388" t="s">
        <v>345</v>
      </c>
      <c r="E60" s="388"/>
      <c r="F60" s="388"/>
      <c r="G60" s="388"/>
      <c r="H60" s="388"/>
      <c r="I60" s="388"/>
      <c r="J60" s="388"/>
      <c r="K60" s="254"/>
    </row>
    <row r="61" spans="2:11" s="1" customFormat="1" ht="15" customHeight="1">
      <c r="B61" s="253"/>
      <c r="C61" s="258"/>
      <c r="D61" s="388" t="s">
        <v>346</v>
      </c>
      <c r="E61" s="388"/>
      <c r="F61" s="388"/>
      <c r="G61" s="388"/>
      <c r="H61" s="388"/>
      <c r="I61" s="388"/>
      <c r="J61" s="388"/>
      <c r="K61" s="254"/>
    </row>
    <row r="62" spans="2:11" s="1" customFormat="1" ht="15" customHeight="1">
      <c r="B62" s="253"/>
      <c r="C62" s="258"/>
      <c r="D62" s="391" t="s">
        <v>347</v>
      </c>
      <c r="E62" s="391"/>
      <c r="F62" s="391"/>
      <c r="G62" s="391"/>
      <c r="H62" s="391"/>
      <c r="I62" s="391"/>
      <c r="J62" s="391"/>
      <c r="K62" s="254"/>
    </row>
    <row r="63" spans="2:11" s="1" customFormat="1" ht="15" customHeight="1">
      <c r="B63" s="253"/>
      <c r="C63" s="258"/>
      <c r="D63" s="388" t="s">
        <v>348</v>
      </c>
      <c r="E63" s="388"/>
      <c r="F63" s="388"/>
      <c r="G63" s="388"/>
      <c r="H63" s="388"/>
      <c r="I63" s="388"/>
      <c r="J63" s="388"/>
      <c r="K63" s="254"/>
    </row>
    <row r="64" spans="2:11" s="1" customFormat="1" ht="12.75" customHeight="1">
      <c r="B64" s="253"/>
      <c r="C64" s="258"/>
      <c r="D64" s="258"/>
      <c r="E64" s="261"/>
      <c r="F64" s="258"/>
      <c r="G64" s="258"/>
      <c r="H64" s="258"/>
      <c r="I64" s="258"/>
      <c r="J64" s="258"/>
      <c r="K64" s="254"/>
    </row>
    <row r="65" spans="2:11" s="1" customFormat="1" ht="15" customHeight="1">
      <c r="B65" s="253"/>
      <c r="C65" s="258"/>
      <c r="D65" s="388" t="s">
        <v>349</v>
      </c>
      <c r="E65" s="388"/>
      <c r="F65" s="388"/>
      <c r="G65" s="388"/>
      <c r="H65" s="388"/>
      <c r="I65" s="388"/>
      <c r="J65" s="388"/>
      <c r="K65" s="254"/>
    </row>
    <row r="66" spans="2:11" s="1" customFormat="1" ht="15" customHeight="1">
      <c r="B66" s="253"/>
      <c r="C66" s="258"/>
      <c r="D66" s="391" t="s">
        <v>350</v>
      </c>
      <c r="E66" s="391"/>
      <c r="F66" s="391"/>
      <c r="G66" s="391"/>
      <c r="H66" s="391"/>
      <c r="I66" s="391"/>
      <c r="J66" s="391"/>
      <c r="K66" s="254"/>
    </row>
    <row r="67" spans="2:11" s="1" customFormat="1" ht="15" customHeight="1">
      <c r="B67" s="253"/>
      <c r="C67" s="258"/>
      <c r="D67" s="388" t="s">
        <v>351</v>
      </c>
      <c r="E67" s="388"/>
      <c r="F67" s="388"/>
      <c r="G67" s="388"/>
      <c r="H67" s="388"/>
      <c r="I67" s="388"/>
      <c r="J67" s="388"/>
      <c r="K67" s="254"/>
    </row>
    <row r="68" spans="2:11" s="1" customFormat="1" ht="15" customHeight="1">
      <c r="B68" s="253"/>
      <c r="C68" s="258"/>
      <c r="D68" s="388" t="s">
        <v>352</v>
      </c>
      <c r="E68" s="388"/>
      <c r="F68" s="388"/>
      <c r="G68" s="388"/>
      <c r="H68" s="388"/>
      <c r="I68" s="388"/>
      <c r="J68" s="388"/>
      <c r="K68" s="254"/>
    </row>
    <row r="69" spans="2:11" s="1" customFormat="1" ht="15" customHeight="1">
      <c r="B69" s="253"/>
      <c r="C69" s="258"/>
      <c r="D69" s="388" t="s">
        <v>353</v>
      </c>
      <c r="E69" s="388"/>
      <c r="F69" s="388"/>
      <c r="G69" s="388"/>
      <c r="H69" s="388"/>
      <c r="I69" s="388"/>
      <c r="J69" s="388"/>
      <c r="K69" s="254"/>
    </row>
    <row r="70" spans="2:11" s="1" customFormat="1" ht="15" customHeight="1">
      <c r="B70" s="253"/>
      <c r="C70" s="258"/>
      <c r="D70" s="388" t="s">
        <v>354</v>
      </c>
      <c r="E70" s="388"/>
      <c r="F70" s="388"/>
      <c r="G70" s="388"/>
      <c r="H70" s="388"/>
      <c r="I70" s="388"/>
      <c r="J70" s="388"/>
      <c r="K70" s="254"/>
    </row>
    <row r="71" spans="2:1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pans="2:11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pans="2:11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pans="2:11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pans="2:11" s="1" customFormat="1" ht="45" customHeight="1">
      <c r="B75" s="270"/>
      <c r="C75" s="392" t="s">
        <v>355</v>
      </c>
      <c r="D75" s="392"/>
      <c r="E75" s="392"/>
      <c r="F75" s="392"/>
      <c r="G75" s="392"/>
      <c r="H75" s="392"/>
      <c r="I75" s="392"/>
      <c r="J75" s="392"/>
      <c r="K75" s="271"/>
    </row>
    <row r="76" spans="2:11" s="1" customFormat="1" ht="17.25" customHeight="1">
      <c r="B76" s="270"/>
      <c r="C76" s="272" t="s">
        <v>356</v>
      </c>
      <c r="D76" s="272"/>
      <c r="E76" s="272"/>
      <c r="F76" s="272" t="s">
        <v>357</v>
      </c>
      <c r="G76" s="273"/>
      <c r="H76" s="272" t="s">
        <v>55</v>
      </c>
      <c r="I76" s="272" t="s">
        <v>58</v>
      </c>
      <c r="J76" s="272" t="s">
        <v>358</v>
      </c>
      <c r="K76" s="271"/>
    </row>
    <row r="77" spans="2:11" s="1" customFormat="1" ht="17.25" customHeight="1">
      <c r="B77" s="270"/>
      <c r="C77" s="274" t="s">
        <v>359</v>
      </c>
      <c r="D77" s="274"/>
      <c r="E77" s="274"/>
      <c r="F77" s="275" t="s">
        <v>360</v>
      </c>
      <c r="G77" s="276"/>
      <c r="H77" s="274"/>
      <c r="I77" s="274"/>
      <c r="J77" s="274" t="s">
        <v>361</v>
      </c>
      <c r="K77" s="271"/>
    </row>
    <row r="78" spans="2:11" s="1" customFormat="1" ht="5.25" customHeight="1">
      <c r="B78" s="270"/>
      <c r="C78" s="277"/>
      <c r="D78" s="277"/>
      <c r="E78" s="277"/>
      <c r="F78" s="277"/>
      <c r="G78" s="278"/>
      <c r="H78" s="277"/>
      <c r="I78" s="277"/>
      <c r="J78" s="277"/>
      <c r="K78" s="271"/>
    </row>
    <row r="79" spans="2:11" s="1" customFormat="1" ht="15" customHeight="1">
      <c r="B79" s="270"/>
      <c r="C79" s="259" t="s">
        <v>54</v>
      </c>
      <c r="D79" s="279"/>
      <c r="E79" s="279"/>
      <c r="F79" s="280" t="s">
        <v>362</v>
      </c>
      <c r="G79" s="281"/>
      <c r="H79" s="259" t="s">
        <v>363</v>
      </c>
      <c r="I79" s="259" t="s">
        <v>364</v>
      </c>
      <c r="J79" s="259">
        <v>20</v>
      </c>
      <c r="K79" s="271"/>
    </row>
    <row r="80" spans="2:11" s="1" customFormat="1" ht="15" customHeight="1">
      <c r="B80" s="270"/>
      <c r="C80" s="259" t="s">
        <v>365</v>
      </c>
      <c r="D80" s="259"/>
      <c r="E80" s="259"/>
      <c r="F80" s="280" t="s">
        <v>362</v>
      </c>
      <c r="G80" s="281"/>
      <c r="H80" s="259" t="s">
        <v>366</v>
      </c>
      <c r="I80" s="259" t="s">
        <v>364</v>
      </c>
      <c r="J80" s="259">
        <v>120</v>
      </c>
      <c r="K80" s="271"/>
    </row>
    <row r="81" spans="2:11" s="1" customFormat="1" ht="15" customHeight="1">
      <c r="B81" s="282"/>
      <c r="C81" s="259" t="s">
        <v>367</v>
      </c>
      <c r="D81" s="259"/>
      <c r="E81" s="259"/>
      <c r="F81" s="280" t="s">
        <v>368</v>
      </c>
      <c r="G81" s="281"/>
      <c r="H81" s="259" t="s">
        <v>369</v>
      </c>
      <c r="I81" s="259" t="s">
        <v>364</v>
      </c>
      <c r="J81" s="259">
        <v>50</v>
      </c>
      <c r="K81" s="271"/>
    </row>
    <row r="82" spans="2:11" s="1" customFormat="1" ht="15" customHeight="1">
      <c r="B82" s="282"/>
      <c r="C82" s="259" t="s">
        <v>370</v>
      </c>
      <c r="D82" s="259"/>
      <c r="E82" s="259"/>
      <c r="F82" s="280" t="s">
        <v>362</v>
      </c>
      <c r="G82" s="281"/>
      <c r="H82" s="259" t="s">
        <v>371</v>
      </c>
      <c r="I82" s="259" t="s">
        <v>372</v>
      </c>
      <c r="J82" s="259"/>
      <c r="K82" s="271"/>
    </row>
    <row r="83" spans="2:11" s="1" customFormat="1" ht="15" customHeight="1">
      <c r="B83" s="282"/>
      <c r="C83" s="283" t="s">
        <v>373</v>
      </c>
      <c r="D83" s="283"/>
      <c r="E83" s="283"/>
      <c r="F83" s="284" t="s">
        <v>368</v>
      </c>
      <c r="G83" s="283"/>
      <c r="H83" s="283" t="s">
        <v>374</v>
      </c>
      <c r="I83" s="283" t="s">
        <v>364</v>
      </c>
      <c r="J83" s="283">
        <v>15</v>
      </c>
      <c r="K83" s="271"/>
    </row>
    <row r="84" spans="2:11" s="1" customFormat="1" ht="15" customHeight="1">
      <c r="B84" s="282"/>
      <c r="C84" s="283" t="s">
        <v>375</v>
      </c>
      <c r="D84" s="283"/>
      <c r="E84" s="283"/>
      <c r="F84" s="284" t="s">
        <v>368</v>
      </c>
      <c r="G84" s="283"/>
      <c r="H84" s="283" t="s">
        <v>376</v>
      </c>
      <c r="I84" s="283" t="s">
        <v>364</v>
      </c>
      <c r="J84" s="283">
        <v>15</v>
      </c>
      <c r="K84" s="271"/>
    </row>
    <row r="85" spans="2:11" s="1" customFormat="1" ht="15" customHeight="1">
      <c r="B85" s="282"/>
      <c r="C85" s="283" t="s">
        <v>377</v>
      </c>
      <c r="D85" s="283"/>
      <c r="E85" s="283"/>
      <c r="F85" s="284" t="s">
        <v>368</v>
      </c>
      <c r="G85" s="283"/>
      <c r="H85" s="283" t="s">
        <v>378</v>
      </c>
      <c r="I85" s="283" t="s">
        <v>364</v>
      </c>
      <c r="J85" s="283">
        <v>20</v>
      </c>
      <c r="K85" s="271"/>
    </row>
    <row r="86" spans="2:11" s="1" customFormat="1" ht="15" customHeight="1">
      <c r="B86" s="282"/>
      <c r="C86" s="283" t="s">
        <v>379</v>
      </c>
      <c r="D86" s="283"/>
      <c r="E86" s="283"/>
      <c r="F86" s="284" t="s">
        <v>368</v>
      </c>
      <c r="G86" s="283"/>
      <c r="H86" s="283" t="s">
        <v>380</v>
      </c>
      <c r="I86" s="283" t="s">
        <v>364</v>
      </c>
      <c r="J86" s="283">
        <v>20</v>
      </c>
      <c r="K86" s="271"/>
    </row>
    <row r="87" spans="2:11" s="1" customFormat="1" ht="15" customHeight="1">
      <c r="B87" s="282"/>
      <c r="C87" s="259" t="s">
        <v>381</v>
      </c>
      <c r="D87" s="259"/>
      <c r="E87" s="259"/>
      <c r="F87" s="280" t="s">
        <v>368</v>
      </c>
      <c r="G87" s="281"/>
      <c r="H87" s="259" t="s">
        <v>382</v>
      </c>
      <c r="I87" s="259" t="s">
        <v>364</v>
      </c>
      <c r="J87" s="259">
        <v>50</v>
      </c>
      <c r="K87" s="271"/>
    </row>
    <row r="88" spans="2:11" s="1" customFormat="1" ht="15" customHeight="1">
      <c r="B88" s="282"/>
      <c r="C88" s="259" t="s">
        <v>383</v>
      </c>
      <c r="D88" s="259"/>
      <c r="E88" s="259"/>
      <c r="F88" s="280" t="s">
        <v>368</v>
      </c>
      <c r="G88" s="281"/>
      <c r="H88" s="259" t="s">
        <v>384</v>
      </c>
      <c r="I88" s="259" t="s">
        <v>364</v>
      </c>
      <c r="J88" s="259">
        <v>20</v>
      </c>
      <c r="K88" s="271"/>
    </row>
    <row r="89" spans="2:11" s="1" customFormat="1" ht="15" customHeight="1">
      <c r="B89" s="282"/>
      <c r="C89" s="259" t="s">
        <v>385</v>
      </c>
      <c r="D89" s="259"/>
      <c r="E89" s="259"/>
      <c r="F89" s="280" t="s">
        <v>368</v>
      </c>
      <c r="G89" s="281"/>
      <c r="H89" s="259" t="s">
        <v>386</v>
      </c>
      <c r="I89" s="259" t="s">
        <v>364</v>
      </c>
      <c r="J89" s="259">
        <v>20</v>
      </c>
      <c r="K89" s="271"/>
    </row>
    <row r="90" spans="2:11" s="1" customFormat="1" ht="15" customHeight="1">
      <c r="B90" s="282"/>
      <c r="C90" s="259" t="s">
        <v>387</v>
      </c>
      <c r="D90" s="259"/>
      <c r="E90" s="259"/>
      <c r="F90" s="280" t="s">
        <v>368</v>
      </c>
      <c r="G90" s="281"/>
      <c r="H90" s="259" t="s">
        <v>388</v>
      </c>
      <c r="I90" s="259" t="s">
        <v>364</v>
      </c>
      <c r="J90" s="259">
        <v>50</v>
      </c>
      <c r="K90" s="271"/>
    </row>
    <row r="91" spans="2:11" s="1" customFormat="1" ht="15" customHeight="1">
      <c r="B91" s="282"/>
      <c r="C91" s="259" t="s">
        <v>389</v>
      </c>
      <c r="D91" s="259"/>
      <c r="E91" s="259"/>
      <c r="F91" s="280" t="s">
        <v>368</v>
      </c>
      <c r="G91" s="281"/>
      <c r="H91" s="259" t="s">
        <v>389</v>
      </c>
      <c r="I91" s="259" t="s">
        <v>364</v>
      </c>
      <c r="J91" s="259">
        <v>50</v>
      </c>
      <c r="K91" s="271"/>
    </row>
    <row r="92" spans="2:11" s="1" customFormat="1" ht="15" customHeight="1">
      <c r="B92" s="282"/>
      <c r="C92" s="259" t="s">
        <v>390</v>
      </c>
      <c r="D92" s="259"/>
      <c r="E92" s="259"/>
      <c r="F92" s="280" t="s">
        <v>368</v>
      </c>
      <c r="G92" s="281"/>
      <c r="H92" s="259" t="s">
        <v>391</v>
      </c>
      <c r="I92" s="259" t="s">
        <v>364</v>
      </c>
      <c r="J92" s="259">
        <v>255</v>
      </c>
      <c r="K92" s="271"/>
    </row>
    <row r="93" spans="2:11" s="1" customFormat="1" ht="15" customHeight="1">
      <c r="B93" s="282"/>
      <c r="C93" s="259" t="s">
        <v>392</v>
      </c>
      <c r="D93" s="259"/>
      <c r="E93" s="259"/>
      <c r="F93" s="280" t="s">
        <v>362</v>
      </c>
      <c r="G93" s="281"/>
      <c r="H93" s="259" t="s">
        <v>393</v>
      </c>
      <c r="I93" s="259" t="s">
        <v>394</v>
      </c>
      <c r="J93" s="259"/>
      <c r="K93" s="271"/>
    </row>
    <row r="94" spans="2:11" s="1" customFormat="1" ht="15" customHeight="1">
      <c r="B94" s="282"/>
      <c r="C94" s="259" t="s">
        <v>395</v>
      </c>
      <c r="D94" s="259"/>
      <c r="E94" s="259"/>
      <c r="F94" s="280" t="s">
        <v>362</v>
      </c>
      <c r="G94" s="281"/>
      <c r="H94" s="259" t="s">
        <v>396</v>
      </c>
      <c r="I94" s="259" t="s">
        <v>397</v>
      </c>
      <c r="J94" s="259"/>
      <c r="K94" s="271"/>
    </row>
    <row r="95" spans="2:11" s="1" customFormat="1" ht="15" customHeight="1">
      <c r="B95" s="282"/>
      <c r="C95" s="259" t="s">
        <v>398</v>
      </c>
      <c r="D95" s="259"/>
      <c r="E95" s="259"/>
      <c r="F95" s="280" t="s">
        <v>362</v>
      </c>
      <c r="G95" s="281"/>
      <c r="H95" s="259" t="s">
        <v>398</v>
      </c>
      <c r="I95" s="259" t="s">
        <v>397</v>
      </c>
      <c r="J95" s="259"/>
      <c r="K95" s="271"/>
    </row>
    <row r="96" spans="2:11" s="1" customFormat="1" ht="15" customHeight="1">
      <c r="B96" s="282"/>
      <c r="C96" s="259" t="s">
        <v>39</v>
      </c>
      <c r="D96" s="259"/>
      <c r="E96" s="259"/>
      <c r="F96" s="280" t="s">
        <v>362</v>
      </c>
      <c r="G96" s="281"/>
      <c r="H96" s="259" t="s">
        <v>399</v>
      </c>
      <c r="I96" s="259" t="s">
        <v>397</v>
      </c>
      <c r="J96" s="259"/>
      <c r="K96" s="271"/>
    </row>
    <row r="97" spans="2:11" s="1" customFormat="1" ht="15" customHeight="1">
      <c r="B97" s="282"/>
      <c r="C97" s="259" t="s">
        <v>49</v>
      </c>
      <c r="D97" s="259"/>
      <c r="E97" s="259"/>
      <c r="F97" s="280" t="s">
        <v>362</v>
      </c>
      <c r="G97" s="281"/>
      <c r="H97" s="259" t="s">
        <v>400</v>
      </c>
      <c r="I97" s="259" t="s">
        <v>397</v>
      </c>
      <c r="J97" s="259"/>
      <c r="K97" s="271"/>
    </row>
    <row r="98" spans="2:11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pans="2:11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pans="2:11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pans="2:1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pans="2:11" s="1" customFormat="1" ht="45" customHeight="1">
      <c r="B102" s="270"/>
      <c r="C102" s="392" t="s">
        <v>401</v>
      </c>
      <c r="D102" s="392"/>
      <c r="E102" s="392"/>
      <c r="F102" s="392"/>
      <c r="G102" s="392"/>
      <c r="H102" s="392"/>
      <c r="I102" s="392"/>
      <c r="J102" s="392"/>
      <c r="K102" s="271"/>
    </row>
    <row r="103" spans="2:11" s="1" customFormat="1" ht="17.25" customHeight="1">
      <c r="B103" s="270"/>
      <c r="C103" s="272" t="s">
        <v>356</v>
      </c>
      <c r="D103" s="272"/>
      <c r="E103" s="272"/>
      <c r="F103" s="272" t="s">
        <v>357</v>
      </c>
      <c r="G103" s="273"/>
      <c r="H103" s="272" t="s">
        <v>55</v>
      </c>
      <c r="I103" s="272" t="s">
        <v>58</v>
      </c>
      <c r="J103" s="272" t="s">
        <v>358</v>
      </c>
      <c r="K103" s="271"/>
    </row>
    <row r="104" spans="2:11" s="1" customFormat="1" ht="17.25" customHeight="1">
      <c r="B104" s="270"/>
      <c r="C104" s="274" t="s">
        <v>359</v>
      </c>
      <c r="D104" s="274"/>
      <c r="E104" s="274"/>
      <c r="F104" s="275" t="s">
        <v>360</v>
      </c>
      <c r="G104" s="276"/>
      <c r="H104" s="274"/>
      <c r="I104" s="274"/>
      <c r="J104" s="274" t="s">
        <v>361</v>
      </c>
      <c r="K104" s="271"/>
    </row>
    <row r="105" spans="2:11" s="1" customFormat="1" ht="5.25" customHeight="1">
      <c r="B105" s="270"/>
      <c r="C105" s="272"/>
      <c r="D105" s="272"/>
      <c r="E105" s="272"/>
      <c r="F105" s="272"/>
      <c r="G105" s="290"/>
      <c r="H105" s="272"/>
      <c r="I105" s="272"/>
      <c r="J105" s="272"/>
      <c r="K105" s="271"/>
    </row>
    <row r="106" spans="2:11" s="1" customFormat="1" ht="15" customHeight="1">
      <c r="B106" s="270"/>
      <c r="C106" s="259" t="s">
        <v>54</v>
      </c>
      <c r="D106" s="279"/>
      <c r="E106" s="279"/>
      <c r="F106" s="280" t="s">
        <v>362</v>
      </c>
      <c r="G106" s="259"/>
      <c r="H106" s="259" t="s">
        <v>402</v>
      </c>
      <c r="I106" s="259" t="s">
        <v>364</v>
      </c>
      <c r="J106" s="259">
        <v>20</v>
      </c>
      <c r="K106" s="271"/>
    </row>
    <row r="107" spans="2:11" s="1" customFormat="1" ht="15" customHeight="1">
      <c r="B107" s="270"/>
      <c r="C107" s="259" t="s">
        <v>365</v>
      </c>
      <c r="D107" s="259"/>
      <c r="E107" s="259"/>
      <c r="F107" s="280" t="s">
        <v>362</v>
      </c>
      <c r="G107" s="259"/>
      <c r="H107" s="259" t="s">
        <v>402</v>
      </c>
      <c r="I107" s="259" t="s">
        <v>364</v>
      </c>
      <c r="J107" s="259">
        <v>120</v>
      </c>
      <c r="K107" s="271"/>
    </row>
    <row r="108" spans="2:11" s="1" customFormat="1" ht="15" customHeight="1">
      <c r="B108" s="282"/>
      <c r="C108" s="259" t="s">
        <v>367</v>
      </c>
      <c r="D108" s="259"/>
      <c r="E108" s="259"/>
      <c r="F108" s="280" t="s">
        <v>368</v>
      </c>
      <c r="G108" s="259"/>
      <c r="H108" s="259" t="s">
        <v>402</v>
      </c>
      <c r="I108" s="259" t="s">
        <v>364</v>
      </c>
      <c r="J108" s="259">
        <v>50</v>
      </c>
      <c r="K108" s="271"/>
    </row>
    <row r="109" spans="2:11" s="1" customFormat="1" ht="15" customHeight="1">
      <c r="B109" s="282"/>
      <c r="C109" s="259" t="s">
        <v>370</v>
      </c>
      <c r="D109" s="259"/>
      <c r="E109" s="259"/>
      <c r="F109" s="280" t="s">
        <v>362</v>
      </c>
      <c r="G109" s="259"/>
      <c r="H109" s="259" t="s">
        <v>402</v>
      </c>
      <c r="I109" s="259" t="s">
        <v>372</v>
      </c>
      <c r="J109" s="259"/>
      <c r="K109" s="271"/>
    </row>
    <row r="110" spans="2:11" s="1" customFormat="1" ht="15" customHeight="1">
      <c r="B110" s="282"/>
      <c r="C110" s="259" t="s">
        <v>381</v>
      </c>
      <c r="D110" s="259"/>
      <c r="E110" s="259"/>
      <c r="F110" s="280" t="s">
        <v>368</v>
      </c>
      <c r="G110" s="259"/>
      <c r="H110" s="259" t="s">
        <v>402</v>
      </c>
      <c r="I110" s="259" t="s">
        <v>364</v>
      </c>
      <c r="J110" s="259">
        <v>50</v>
      </c>
      <c r="K110" s="271"/>
    </row>
    <row r="111" spans="2:11" s="1" customFormat="1" ht="15" customHeight="1">
      <c r="B111" s="282"/>
      <c r="C111" s="259" t="s">
        <v>389</v>
      </c>
      <c r="D111" s="259"/>
      <c r="E111" s="259"/>
      <c r="F111" s="280" t="s">
        <v>368</v>
      </c>
      <c r="G111" s="259"/>
      <c r="H111" s="259" t="s">
        <v>402</v>
      </c>
      <c r="I111" s="259" t="s">
        <v>364</v>
      </c>
      <c r="J111" s="259">
        <v>50</v>
      </c>
      <c r="K111" s="271"/>
    </row>
    <row r="112" spans="2:11" s="1" customFormat="1" ht="15" customHeight="1">
      <c r="B112" s="282"/>
      <c r="C112" s="259" t="s">
        <v>387</v>
      </c>
      <c r="D112" s="259"/>
      <c r="E112" s="259"/>
      <c r="F112" s="280" t="s">
        <v>368</v>
      </c>
      <c r="G112" s="259"/>
      <c r="H112" s="259" t="s">
        <v>402</v>
      </c>
      <c r="I112" s="259" t="s">
        <v>364</v>
      </c>
      <c r="J112" s="259">
        <v>50</v>
      </c>
      <c r="K112" s="271"/>
    </row>
    <row r="113" spans="2:11" s="1" customFormat="1" ht="15" customHeight="1">
      <c r="B113" s="282"/>
      <c r="C113" s="259" t="s">
        <v>54</v>
      </c>
      <c r="D113" s="259"/>
      <c r="E113" s="259"/>
      <c r="F113" s="280" t="s">
        <v>362</v>
      </c>
      <c r="G113" s="259"/>
      <c r="H113" s="259" t="s">
        <v>403</v>
      </c>
      <c r="I113" s="259" t="s">
        <v>364</v>
      </c>
      <c r="J113" s="259">
        <v>20</v>
      </c>
      <c r="K113" s="271"/>
    </row>
    <row r="114" spans="2:11" s="1" customFormat="1" ht="15" customHeight="1">
      <c r="B114" s="282"/>
      <c r="C114" s="259" t="s">
        <v>404</v>
      </c>
      <c r="D114" s="259"/>
      <c r="E114" s="259"/>
      <c r="F114" s="280" t="s">
        <v>362</v>
      </c>
      <c r="G114" s="259"/>
      <c r="H114" s="259" t="s">
        <v>405</v>
      </c>
      <c r="I114" s="259" t="s">
        <v>364</v>
      </c>
      <c r="J114" s="259">
        <v>120</v>
      </c>
      <c r="K114" s="271"/>
    </row>
    <row r="115" spans="2:11" s="1" customFormat="1" ht="15" customHeight="1">
      <c r="B115" s="282"/>
      <c r="C115" s="259" t="s">
        <v>39</v>
      </c>
      <c r="D115" s="259"/>
      <c r="E115" s="259"/>
      <c r="F115" s="280" t="s">
        <v>362</v>
      </c>
      <c r="G115" s="259"/>
      <c r="H115" s="259" t="s">
        <v>406</v>
      </c>
      <c r="I115" s="259" t="s">
        <v>397</v>
      </c>
      <c r="J115" s="259"/>
      <c r="K115" s="271"/>
    </row>
    <row r="116" spans="2:11" s="1" customFormat="1" ht="15" customHeight="1">
      <c r="B116" s="282"/>
      <c r="C116" s="259" t="s">
        <v>49</v>
      </c>
      <c r="D116" s="259"/>
      <c r="E116" s="259"/>
      <c r="F116" s="280" t="s">
        <v>362</v>
      </c>
      <c r="G116" s="259"/>
      <c r="H116" s="259" t="s">
        <v>407</v>
      </c>
      <c r="I116" s="259" t="s">
        <v>397</v>
      </c>
      <c r="J116" s="259"/>
      <c r="K116" s="271"/>
    </row>
    <row r="117" spans="2:11" s="1" customFormat="1" ht="15" customHeight="1">
      <c r="B117" s="282"/>
      <c r="C117" s="259" t="s">
        <v>58</v>
      </c>
      <c r="D117" s="259"/>
      <c r="E117" s="259"/>
      <c r="F117" s="280" t="s">
        <v>362</v>
      </c>
      <c r="G117" s="259"/>
      <c r="H117" s="259" t="s">
        <v>408</v>
      </c>
      <c r="I117" s="259" t="s">
        <v>409</v>
      </c>
      <c r="J117" s="259"/>
      <c r="K117" s="271"/>
    </row>
    <row r="118" spans="2:11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pans="2:11" s="1" customFormat="1" ht="18.75" customHeight="1">
      <c r="B119" s="292"/>
      <c r="C119" s="293"/>
      <c r="D119" s="293"/>
      <c r="E119" s="293"/>
      <c r="F119" s="294"/>
      <c r="G119" s="293"/>
      <c r="H119" s="293"/>
      <c r="I119" s="293"/>
      <c r="J119" s="293"/>
      <c r="K119" s="292"/>
    </row>
    <row r="120" spans="2:11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pans="2:1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pans="2:11" s="1" customFormat="1" ht="45" customHeight="1">
      <c r="B122" s="298"/>
      <c r="C122" s="390" t="s">
        <v>410</v>
      </c>
      <c r="D122" s="390"/>
      <c r="E122" s="390"/>
      <c r="F122" s="390"/>
      <c r="G122" s="390"/>
      <c r="H122" s="390"/>
      <c r="I122" s="390"/>
      <c r="J122" s="390"/>
      <c r="K122" s="299"/>
    </row>
    <row r="123" spans="2:11" s="1" customFormat="1" ht="17.25" customHeight="1">
      <c r="B123" s="300"/>
      <c r="C123" s="272" t="s">
        <v>356</v>
      </c>
      <c r="D123" s="272"/>
      <c r="E123" s="272"/>
      <c r="F123" s="272" t="s">
        <v>357</v>
      </c>
      <c r="G123" s="273"/>
      <c r="H123" s="272" t="s">
        <v>55</v>
      </c>
      <c r="I123" s="272" t="s">
        <v>58</v>
      </c>
      <c r="J123" s="272" t="s">
        <v>358</v>
      </c>
      <c r="K123" s="301"/>
    </row>
    <row r="124" spans="2:11" s="1" customFormat="1" ht="17.25" customHeight="1">
      <c r="B124" s="300"/>
      <c r="C124" s="274" t="s">
        <v>359</v>
      </c>
      <c r="D124" s="274"/>
      <c r="E124" s="274"/>
      <c r="F124" s="275" t="s">
        <v>360</v>
      </c>
      <c r="G124" s="276"/>
      <c r="H124" s="274"/>
      <c r="I124" s="274"/>
      <c r="J124" s="274" t="s">
        <v>361</v>
      </c>
      <c r="K124" s="301"/>
    </row>
    <row r="125" spans="2:11" s="1" customFormat="1" ht="5.25" customHeight="1">
      <c r="B125" s="302"/>
      <c r="C125" s="277"/>
      <c r="D125" s="277"/>
      <c r="E125" s="277"/>
      <c r="F125" s="277"/>
      <c r="G125" s="303"/>
      <c r="H125" s="277"/>
      <c r="I125" s="277"/>
      <c r="J125" s="277"/>
      <c r="K125" s="304"/>
    </row>
    <row r="126" spans="2:11" s="1" customFormat="1" ht="15" customHeight="1">
      <c r="B126" s="302"/>
      <c r="C126" s="259" t="s">
        <v>365</v>
      </c>
      <c r="D126" s="279"/>
      <c r="E126" s="279"/>
      <c r="F126" s="280" t="s">
        <v>362</v>
      </c>
      <c r="G126" s="259"/>
      <c r="H126" s="259" t="s">
        <v>402</v>
      </c>
      <c r="I126" s="259" t="s">
        <v>364</v>
      </c>
      <c r="J126" s="259">
        <v>120</v>
      </c>
      <c r="K126" s="305"/>
    </row>
    <row r="127" spans="2:11" s="1" customFormat="1" ht="15" customHeight="1">
      <c r="B127" s="302"/>
      <c r="C127" s="259" t="s">
        <v>411</v>
      </c>
      <c r="D127" s="259"/>
      <c r="E127" s="259"/>
      <c r="F127" s="280" t="s">
        <v>362</v>
      </c>
      <c r="G127" s="259"/>
      <c r="H127" s="259" t="s">
        <v>412</v>
      </c>
      <c r="I127" s="259" t="s">
        <v>364</v>
      </c>
      <c r="J127" s="259" t="s">
        <v>413</v>
      </c>
      <c r="K127" s="305"/>
    </row>
    <row r="128" spans="2:11" s="1" customFormat="1" ht="15" customHeight="1">
      <c r="B128" s="302"/>
      <c r="C128" s="259" t="s">
        <v>84</v>
      </c>
      <c r="D128" s="259"/>
      <c r="E128" s="259"/>
      <c r="F128" s="280" t="s">
        <v>362</v>
      </c>
      <c r="G128" s="259"/>
      <c r="H128" s="259" t="s">
        <v>414</v>
      </c>
      <c r="I128" s="259" t="s">
        <v>364</v>
      </c>
      <c r="J128" s="259" t="s">
        <v>413</v>
      </c>
      <c r="K128" s="305"/>
    </row>
    <row r="129" spans="2:11" s="1" customFormat="1" ht="15" customHeight="1">
      <c r="B129" s="302"/>
      <c r="C129" s="259" t="s">
        <v>373</v>
      </c>
      <c r="D129" s="259"/>
      <c r="E129" s="259"/>
      <c r="F129" s="280" t="s">
        <v>368</v>
      </c>
      <c r="G129" s="259"/>
      <c r="H129" s="259" t="s">
        <v>374</v>
      </c>
      <c r="I129" s="259" t="s">
        <v>364</v>
      </c>
      <c r="J129" s="259">
        <v>15</v>
      </c>
      <c r="K129" s="305"/>
    </row>
    <row r="130" spans="2:11" s="1" customFormat="1" ht="15" customHeight="1">
      <c r="B130" s="302"/>
      <c r="C130" s="283" t="s">
        <v>375</v>
      </c>
      <c r="D130" s="283"/>
      <c r="E130" s="283"/>
      <c r="F130" s="284" t="s">
        <v>368</v>
      </c>
      <c r="G130" s="283"/>
      <c r="H130" s="283" t="s">
        <v>376</v>
      </c>
      <c r="I130" s="283" t="s">
        <v>364</v>
      </c>
      <c r="J130" s="283">
        <v>15</v>
      </c>
      <c r="K130" s="305"/>
    </row>
    <row r="131" spans="2:11" s="1" customFormat="1" ht="15" customHeight="1">
      <c r="B131" s="302"/>
      <c r="C131" s="283" t="s">
        <v>377</v>
      </c>
      <c r="D131" s="283"/>
      <c r="E131" s="283"/>
      <c r="F131" s="284" t="s">
        <v>368</v>
      </c>
      <c r="G131" s="283"/>
      <c r="H131" s="283" t="s">
        <v>378</v>
      </c>
      <c r="I131" s="283" t="s">
        <v>364</v>
      </c>
      <c r="J131" s="283">
        <v>20</v>
      </c>
      <c r="K131" s="305"/>
    </row>
    <row r="132" spans="2:11" s="1" customFormat="1" ht="15" customHeight="1">
      <c r="B132" s="302"/>
      <c r="C132" s="283" t="s">
        <v>379</v>
      </c>
      <c r="D132" s="283"/>
      <c r="E132" s="283"/>
      <c r="F132" s="284" t="s">
        <v>368</v>
      </c>
      <c r="G132" s="283"/>
      <c r="H132" s="283" t="s">
        <v>380</v>
      </c>
      <c r="I132" s="283" t="s">
        <v>364</v>
      </c>
      <c r="J132" s="283">
        <v>20</v>
      </c>
      <c r="K132" s="305"/>
    </row>
    <row r="133" spans="2:11" s="1" customFormat="1" ht="15" customHeight="1">
      <c r="B133" s="302"/>
      <c r="C133" s="259" t="s">
        <v>367</v>
      </c>
      <c r="D133" s="259"/>
      <c r="E133" s="259"/>
      <c r="F133" s="280" t="s">
        <v>368</v>
      </c>
      <c r="G133" s="259"/>
      <c r="H133" s="259" t="s">
        <v>402</v>
      </c>
      <c r="I133" s="259" t="s">
        <v>364</v>
      </c>
      <c r="J133" s="259">
        <v>50</v>
      </c>
      <c r="K133" s="305"/>
    </row>
    <row r="134" spans="2:11" s="1" customFormat="1" ht="15" customHeight="1">
      <c r="B134" s="302"/>
      <c r="C134" s="259" t="s">
        <v>381</v>
      </c>
      <c r="D134" s="259"/>
      <c r="E134" s="259"/>
      <c r="F134" s="280" t="s">
        <v>368</v>
      </c>
      <c r="G134" s="259"/>
      <c r="H134" s="259" t="s">
        <v>402</v>
      </c>
      <c r="I134" s="259" t="s">
        <v>364</v>
      </c>
      <c r="J134" s="259">
        <v>50</v>
      </c>
      <c r="K134" s="305"/>
    </row>
    <row r="135" spans="2:11" s="1" customFormat="1" ht="15" customHeight="1">
      <c r="B135" s="302"/>
      <c r="C135" s="259" t="s">
        <v>387</v>
      </c>
      <c r="D135" s="259"/>
      <c r="E135" s="259"/>
      <c r="F135" s="280" t="s">
        <v>368</v>
      </c>
      <c r="G135" s="259"/>
      <c r="H135" s="259" t="s">
        <v>402</v>
      </c>
      <c r="I135" s="259" t="s">
        <v>364</v>
      </c>
      <c r="J135" s="259">
        <v>50</v>
      </c>
      <c r="K135" s="305"/>
    </row>
    <row r="136" spans="2:11" s="1" customFormat="1" ht="15" customHeight="1">
      <c r="B136" s="302"/>
      <c r="C136" s="259" t="s">
        <v>389</v>
      </c>
      <c r="D136" s="259"/>
      <c r="E136" s="259"/>
      <c r="F136" s="280" t="s">
        <v>368</v>
      </c>
      <c r="G136" s="259"/>
      <c r="H136" s="259" t="s">
        <v>402</v>
      </c>
      <c r="I136" s="259" t="s">
        <v>364</v>
      </c>
      <c r="J136" s="259">
        <v>50</v>
      </c>
      <c r="K136" s="305"/>
    </row>
    <row r="137" spans="2:11" s="1" customFormat="1" ht="15" customHeight="1">
      <c r="B137" s="302"/>
      <c r="C137" s="259" t="s">
        <v>390</v>
      </c>
      <c r="D137" s="259"/>
      <c r="E137" s="259"/>
      <c r="F137" s="280" t="s">
        <v>368</v>
      </c>
      <c r="G137" s="259"/>
      <c r="H137" s="259" t="s">
        <v>415</v>
      </c>
      <c r="I137" s="259" t="s">
        <v>364</v>
      </c>
      <c r="J137" s="259">
        <v>255</v>
      </c>
      <c r="K137" s="305"/>
    </row>
    <row r="138" spans="2:11" s="1" customFormat="1" ht="15" customHeight="1">
      <c r="B138" s="302"/>
      <c r="C138" s="259" t="s">
        <v>392</v>
      </c>
      <c r="D138" s="259"/>
      <c r="E138" s="259"/>
      <c r="F138" s="280" t="s">
        <v>362</v>
      </c>
      <c r="G138" s="259"/>
      <c r="H138" s="259" t="s">
        <v>416</v>
      </c>
      <c r="I138" s="259" t="s">
        <v>394</v>
      </c>
      <c r="J138" s="259"/>
      <c r="K138" s="305"/>
    </row>
    <row r="139" spans="2:11" s="1" customFormat="1" ht="15" customHeight="1">
      <c r="B139" s="302"/>
      <c r="C139" s="259" t="s">
        <v>395</v>
      </c>
      <c r="D139" s="259"/>
      <c r="E139" s="259"/>
      <c r="F139" s="280" t="s">
        <v>362</v>
      </c>
      <c r="G139" s="259"/>
      <c r="H139" s="259" t="s">
        <v>417</v>
      </c>
      <c r="I139" s="259" t="s">
        <v>397</v>
      </c>
      <c r="J139" s="259"/>
      <c r="K139" s="305"/>
    </row>
    <row r="140" spans="2:11" s="1" customFormat="1" ht="15" customHeight="1">
      <c r="B140" s="302"/>
      <c r="C140" s="259" t="s">
        <v>398</v>
      </c>
      <c r="D140" s="259"/>
      <c r="E140" s="259"/>
      <c r="F140" s="280" t="s">
        <v>362</v>
      </c>
      <c r="G140" s="259"/>
      <c r="H140" s="259" t="s">
        <v>398</v>
      </c>
      <c r="I140" s="259" t="s">
        <v>397</v>
      </c>
      <c r="J140" s="259"/>
      <c r="K140" s="305"/>
    </row>
    <row r="141" spans="2:11" s="1" customFormat="1" ht="15" customHeight="1">
      <c r="B141" s="302"/>
      <c r="C141" s="259" t="s">
        <v>39</v>
      </c>
      <c r="D141" s="259"/>
      <c r="E141" s="259"/>
      <c r="F141" s="280" t="s">
        <v>362</v>
      </c>
      <c r="G141" s="259"/>
      <c r="H141" s="259" t="s">
        <v>418</v>
      </c>
      <c r="I141" s="259" t="s">
        <v>397</v>
      </c>
      <c r="J141" s="259"/>
      <c r="K141" s="305"/>
    </row>
    <row r="142" spans="2:11" s="1" customFormat="1" ht="15" customHeight="1">
      <c r="B142" s="302"/>
      <c r="C142" s="259" t="s">
        <v>419</v>
      </c>
      <c r="D142" s="259"/>
      <c r="E142" s="259"/>
      <c r="F142" s="280" t="s">
        <v>362</v>
      </c>
      <c r="G142" s="259"/>
      <c r="H142" s="259" t="s">
        <v>420</v>
      </c>
      <c r="I142" s="259" t="s">
        <v>397</v>
      </c>
      <c r="J142" s="259"/>
      <c r="K142" s="305"/>
    </row>
    <row r="143" spans="2:11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pans="2:11" s="1" customFormat="1" ht="18.75" customHeight="1">
      <c r="B144" s="293"/>
      <c r="C144" s="293"/>
      <c r="D144" s="293"/>
      <c r="E144" s="293"/>
      <c r="F144" s="294"/>
      <c r="G144" s="293"/>
      <c r="H144" s="293"/>
      <c r="I144" s="293"/>
      <c r="J144" s="293"/>
      <c r="K144" s="293"/>
    </row>
    <row r="145" spans="2:11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pans="2:11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pans="2:11" s="1" customFormat="1" ht="45" customHeight="1">
      <c r="B147" s="270"/>
      <c r="C147" s="392" t="s">
        <v>421</v>
      </c>
      <c r="D147" s="392"/>
      <c r="E147" s="392"/>
      <c r="F147" s="392"/>
      <c r="G147" s="392"/>
      <c r="H147" s="392"/>
      <c r="I147" s="392"/>
      <c r="J147" s="392"/>
      <c r="K147" s="271"/>
    </row>
    <row r="148" spans="2:11" s="1" customFormat="1" ht="17.25" customHeight="1">
      <c r="B148" s="270"/>
      <c r="C148" s="272" t="s">
        <v>356</v>
      </c>
      <c r="D148" s="272"/>
      <c r="E148" s="272"/>
      <c r="F148" s="272" t="s">
        <v>357</v>
      </c>
      <c r="G148" s="273"/>
      <c r="H148" s="272" t="s">
        <v>55</v>
      </c>
      <c r="I148" s="272" t="s">
        <v>58</v>
      </c>
      <c r="J148" s="272" t="s">
        <v>358</v>
      </c>
      <c r="K148" s="271"/>
    </row>
    <row r="149" spans="2:11" s="1" customFormat="1" ht="17.25" customHeight="1">
      <c r="B149" s="270"/>
      <c r="C149" s="274" t="s">
        <v>359</v>
      </c>
      <c r="D149" s="274"/>
      <c r="E149" s="274"/>
      <c r="F149" s="275" t="s">
        <v>360</v>
      </c>
      <c r="G149" s="276"/>
      <c r="H149" s="274"/>
      <c r="I149" s="274"/>
      <c r="J149" s="274" t="s">
        <v>361</v>
      </c>
      <c r="K149" s="271"/>
    </row>
    <row r="150" spans="2:11" s="1" customFormat="1" ht="5.25" customHeight="1">
      <c r="B150" s="282"/>
      <c r="C150" s="277"/>
      <c r="D150" s="277"/>
      <c r="E150" s="277"/>
      <c r="F150" s="277"/>
      <c r="G150" s="278"/>
      <c r="H150" s="277"/>
      <c r="I150" s="277"/>
      <c r="J150" s="277"/>
      <c r="K150" s="305"/>
    </row>
    <row r="151" spans="2:11" s="1" customFormat="1" ht="15" customHeight="1">
      <c r="B151" s="282"/>
      <c r="C151" s="309" t="s">
        <v>365</v>
      </c>
      <c r="D151" s="259"/>
      <c r="E151" s="259"/>
      <c r="F151" s="310" t="s">
        <v>362</v>
      </c>
      <c r="G151" s="259"/>
      <c r="H151" s="309" t="s">
        <v>402</v>
      </c>
      <c r="I151" s="309" t="s">
        <v>364</v>
      </c>
      <c r="J151" s="309">
        <v>120</v>
      </c>
      <c r="K151" s="305"/>
    </row>
    <row r="152" spans="2:11" s="1" customFormat="1" ht="15" customHeight="1">
      <c r="B152" s="282"/>
      <c r="C152" s="309" t="s">
        <v>411</v>
      </c>
      <c r="D152" s="259"/>
      <c r="E152" s="259"/>
      <c r="F152" s="310" t="s">
        <v>362</v>
      </c>
      <c r="G152" s="259"/>
      <c r="H152" s="309" t="s">
        <v>422</v>
      </c>
      <c r="I152" s="309" t="s">
        <v>364</v>
      </c>
      <c r="J152" s="309" t="s">
        <v>413</v>
      </c>
      <c r="K152" s="305"/>
    </row>
    <row r="153" spans="2:11" s="1" customFormat="1" ht="15" customHeight="1">
      <c r="B153" s="282"/>
      <c r="C153" s="309" t="s">
        <v>84</v>
      </c>
      <c r="D153" s="259"/>
      <c r="E153" s="259"/>
      <c r="F153" s="310" t="s">
        <v>362</v>
      </c>
      <c r="G153" s="259"/>
      <c r="H153" s="309" t="s">
        <v>423</v>
      </c>
      <c r="I153" s="309" t="s">
        <v>364</v>
      </c>
      <c r="J153" s="309" t="s">
        <v>413</v>
      </c>
      <c r="K153" s="305"/>
    </row>
    <row r="154" spans="2:11" s="1" customFormat="1" ht="15" customHeight="1">
      <c r="B154" s="282"/>
      <c r="C154" s="309" t="s">
        <v>367</v>
      </c>
      <c r="D154" s="259"/>
      <c r="E154" s="259"/>
      <c r="F154" s="310" t="s">
        <v>368</v>
      </c>
      <c r="G154" s="259"/>
      <c r="H154" s="309" t="s">
        <v>402</v>
      </c>
      <c r="I154" s="309" t="s">
        <v>364</v>
      </c>
      <c r="J154" s="309">
        <v>50</v>
      </c>
      <c r="K154" s="305"/>
    </row>
    <row r="155" spans="2:11" s="1" customFormat="1" ht="15" customHeight="1">
      <c r="B155" s="282"/>
      <c r="C155" s="309" t="s">
        <v>370</v>
      </c>
      <c r="D155" s="259"/>
      <c r="E155" s="259"/>
      <c r="F155" s="310" t="s">
        <v>362</v>
      </c>
      <c r="G155" s="259"/>
      <c r="H155" s="309" t="s">
        <v>402</v>
      </c>
      <c r="I155" s="309" t="s">
        <v>372</v>
      </c>
      <c r="J155" s="309"/>
      <c r="K155" s="305"/>
    </row>
    <row r="156" spans="2:11" s="1" customFormat="1" ht="15" customHeight="1">
      <c r="B156" s="282"/>
      <c r="C156" s="309" t="s">
        <v>381</v>
      </c>
      <c r="D156" s="259"/>
      <c r="E156" s="259"/>
      <c r="F156" s="310" t="s">
        <v>368</v>
      </c>
      <c r="G156" s="259"/>
      <c r="H156" s="309" t="s">
        <v>402</v>
      </c>
      <c r="I156" s="309" t="s">
        <v>364</v>
      </c>
      <c r="J156" s="309">
        <v>50</v>
      </c>
      <c r="K156" s="305"/>
    </row>
    <row r="157" spans="2:11" s="1" customFormat="1" ht="15" customHeight="1">
      <c r="B157" s="282"/>
      <c r="C157" s="309" t="s">
        <v>389</v>
      </c>
      <c r="D157" s="259"/>
      <c r="E157" s="259"/>
      <c r="F157" s="310" t="s">
        <v>368</v>
      </c>
      <c r="G157" s="259"/>
      <c r="H157" s="309" t="s">
        <v>402</v>
      </c>
      <c r="I157" s="309" t="s">
        <v>364</v>
      </c>
      <c r="J157" s="309">
        <v>50</v>
      </c>
      <c r="K157" s="305"/>
    </row>
    <row r="158" spans="2:11" s="1" customFormat="1" ht="15" customHeight="1">
      <c r="B158" s="282"/>
      <c r="C158" s="309" t="s">
        <v>387</v>
      </c>
      <c r="D158" s="259"/>
      <c r="E158" s="259"/>
      <c r="F158" s="310" t="s">
        <v>368</v>
      </c>
      <c r="G158" s="259"/>
      <c r="H158" s="309" t="s">
        <v>402</v>
      </c>
      <c r="I158" s="309" t="s">
        <v>364</v>
      </c>
      <c r="J158" s="309">
        <v>50</v>
      </c>
      <c r="K158" s="305"/>
    </row>
    <row r="159" spans="2:11" s="1" customFormat="1" ht="15" customHeight="1">
      <c r="B159" s="282"/>
      <c r="C159" s="309" t="s">
        <v>97</v>
      </c>
      <c r="D159" s="259"/>
      <c r="E159" s="259"/>
      <c r="F159" s="310" t="s">
        <v>362</v>
      </c>
      <c r="G159" s="259"/>
      <c r="H159" s="309" t="s">
        <v>424</v>
      </c>
      <c r="I159" s="309" t="s">
        <v>364</v>
      </c>
      <c r="J159" s="309" t="s">
        <v>425</v>
      </c>
      <c r="K159" s="305"/>
    </row>
    <row r="160" spans="2:11" s="1" customFormat="1" ht="15" customHeight="1">
      <c r="B160" s="282"/>
      <c r="C160" s="309" t="s">
        <v>426</v>
      </c>
      <c r="D160" s="259"/>
      <c r="E160" s="259"/>
      <c r="F160" s="310" t="s">
        <v>362</v>
      </c>
      <c r="G160" s="259"/>
      <c r="H160" s="309" t="s">
        <v>427</v>
      </c>
      <c r="I160" s="309" t="s">
        <v>397</v>
      </c>
      <c r="J160" s="309"/>
      <c r="K160" s="305"/>
    </row>
    <row r="161" spans="2:11" s="1" customFormat="1" ht="15" customHeight="1">
      <c r="B161" s="311"/>
      <c r="C161" s="291"/>
      <c r="D161" s="291"/>
      <c r="E161" s="291"/>
      <c r="F161" s="291"/>
      <c r="G161" s="291"/>
      <c r="H161" s="291"/>
      <c r="I161" s="291"/>
      <c r="J161" s="291"/>
      <c r="K161" s="312"/>
    </row>
    <row r="162" spans="2:11" s="1" customFormat="1" ht="18.75" customHeight="1">
      <c r="B162" s="293"/>
      <c r="C162" s="303"/>
      <c r="D162" s="303"/>
      <c r="E162" s="303"/>
      <c r="F162" s="313"/>
      <c r="G162" s="303"/>
      <c r="H162" s="303"/>
      <c r="I162" s="303"/>
      <c r="J162" s="303"/>
      <c r="K162" s="293"/>
    </row>
    <row r="163" spans="2:11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pans="2:11" s="1" customFormat="1" ht="7.5" customHeight="1">
      <c r="B164" s="248"/>
      <c r="C164" s="249"/>
      <c r="D164" s="249"/>
      <c r="E164" s="249"/>
      <c r="F164" s="249"/>
      <c r="G164" s="249"/>
      <c r="H164" s="249"/>
      <c r="I164" s="249"/>
      <c r="J164" s="249"/>
      <c r="K164" s="250"/>
    </row>
    <row r="165" spans="2:11" s="1" customFormat="1" ht="45" customHeight="1">
      <c r="B165" s="251"/>
      <c r="C165" s="390" t="s">
        <v>428</v>
      </c>
      <c r="D165" s="390"/>
      <c r="E165" s="390"/>
      <c r="F165" s="390"/>
      <c r="G165" s="390"/>
      <c r="H165" s="390"/>
      <c r="I165" s="390"/>
      <c r="J165" s="390"/>
      <c r="K165" s="252"/>
    </row>
    <row r="166" spans="2:11" s="1" customFormat="1" ht="17.25" customHeight="1">
      <c r="B166" s="251"/>
      <c r="C166" s="272" t="s">
        <v>356</v>
      </c>
      <c r="D166" s="272"/>
      <c r="E166" s="272"/>
      <c r="F166" s="272" t="s">
        <v>357</v>
      </c>
      <c r="G166" s="314"/>
      <c r="H166" s="315" t="s">
        <v>55</v>
      </c>
      <c r="I166" s="315" t="s">
        <v>58</v>
      </c>
      <c r="J166" s="272" t="s">
        <v>358</v>
      </c>
      <c r="K166" s="252"/>
    </row>
    <row r="167" spans="2:11" s="1" customFormat="1" ht="17.25" customHeight="1">
      <c r="B167" s="253"/>
      <c r="C167" s="274" t="s">
        <v>359</v>
      </c>
      <c r="D167" s="274"/>
      <c r="E167" s="274"/>
      <c r="F167" s="275" t="s">
        <v>360</v>
      </c>
      <c r="G167" s="316"/>
      <c r="H167" s="317"/>
      <c r="I167" s="317"/>
      <c r="J167" s="274" t="s">
        <v>361</v>
      </c>
      <c r="K167" s="254"/>
    </row>
    <row r="168" spans="2:11" s="1" customFormat="1" ht="5.25" customHeight="1">
      <c r="B168" s="282"/>
      <c r="C168" s="277"/>
      <c r="D168" s="277"/>
      <c r="E168" s="277"/>
      <c r="F168" s="277"/>
      <c r="G168" s="278"/>
      <c r="H168" s="277"/>
      <c r="I168" s="277"/>
      <c r="J168" s="277"/>
      <c r="K168" s="305"/>
    </row>
    <row r="169" spans="2:11" s="1" customFormat="1" ht="15" customHeight="1">
      <c r="B169" s="282"/>
      <c r="C169" s="259" t="s">
        <v>365</v>
      </c>
      <c r="D169" s="259"/>
      <c r="E169" s="259"/>
      <c r="F169" s="280" t="s">
        <v>362</v>
      </c>
      <c r="G169" s="259"/>
      <c r="H169" s="259" t="s">
        <v>402</v>
      </c>
      <c r="I169" s="259" t="s">
        <v>364</v>
      </c>
      <c r="J169" s="259">
        <v>120</v>
      </c>
      <c r="K169" s="305"/>
    </row>
    <row r="170" spans="2:11" s="1" customFormat="1" ht="15" customHeight="1">
      <c r="B170" s="282"/>
      <c r="C170" s="259" t="s">
        <v>411</v>
      </c>
      <c r="D170" s="259"/>
      <c r="E170" s="259"/>
      <c r="F170" s="280" t="s">
        <v>362</v>
      </c>
      <c r="G170" s="259"/>
      <c r="H170" s="259" t="s">
        <v>412</v>
      </c>
      <c r="I170" s="259" t="s">
        <v>364</v>
      </c>
      <c r="J170" s="259" t="s">
        <v>413</v>
      </c>
      <c r="K170" s="305"/>
    </row>
    <row r="171" spans="2:11" s="1" customFormat="1" ht="15" customHeight="1">
      <c r="B171" s="282"/>
      <c r="C171" s="259" t="s">
        <v>84</v>
      </c>
      <c r="D171" s="259"/>
      <c r="E171" s="259"/>
      <c r="F171" s="280" t="s">
        <v>362</v>
      </c>
      <c r="G171" s="259"/>
      <c r="H171" s="259" t="s">
        <v>429</v>
      </c>
      <c r="I171" s="259" t="s">
        <v>364</v>
      </c>
      <c r="J171" s="259" t="s">
        <v>413</v>
      </c>
      <c r="K171" s="305"/>
    </row>
    <row r="172" spans="2:11" s="1" customFormat="1" ht="15" customHeight="1">
      <c r="B172" s="282"/>
      <c r="C172" s="259" t="s">
        <v>367</v>
      </c>
      <c r="D172" s="259"/>
      <c r="E172" s="259"/>
      <c r="F172" s="280" t="s">
        <v>368</v>
      </c>
      <c r="G172" s="259"/>
      <c r="H172" s="259" t="s">
        <v>429</v>
      </c>
      <c r="I172" s="259" t="s">
        <v>364</v>
      </c>
      <c r="J172" s="259">
        <v>50</v>
      </c>
      <c r="K172" s="305"/>
    </row>
    <row r="173" spans="2:11" s="1" customFormat="1" ht="15" customHeight="1">
      <c r="B173" s="282"/>
      <c r="C173" s="259" t="s">
        <v>370</v>
      </c>
      <c r="D173" s="259"/>
      <c r="E173" s="259"/>
      <c r="F173" s="280" t="s">
        <v>362</v>
      </c>
      <c r="G173" s="259"/>
      <c r="H173" s="259" t="s">
        <v>429</v>
      </c>
      <c r="I173" s="259" t="s">
        <v>372</v>
      </c>
      <c r="J173" s="259"/>
      <c r="K173" s="305"/>
    </row>
    <row r="174" spans="2:11" s="1" customFormat="1" ht="15" customHeight="1">
      <c r="B174" s="282"/>
      <c r="C174" s="259" t="s">
        <v>381</v>
      </c>
      <c r="D174" s="259"/>
      <c r="E174" s="259"/>
      <c r="F174" s="280" t="s">
        <v>368</v>
      </c>
      <c r="G174" s="259"/>
      <c r="H174" s="259" t="s">
        <v>429</v>
      </c>
      <c r="I174" s="259" t="s">
        <v>364</v>
      </c>
      <c r="J174" s="259">
        <v>50</v>
      </c>
      <c r="K174" s="305"/>
    </row>
    <row r="175" spans="2:11" s="1" customFormat="1" ht="15" customHeight="1">
      <c r="B175" s="282"/>
      <c r="C175" s="259" t="s">
        <v>389</v>
      </c>
      <c r="D175" s="259"/>
      <c r="E175" s="259"/>
      <c r="F175" s="280" t="s">
        <v>368</v>
      </c>
      <c r="G175" s="259"/>
      <c r="H175" s="259" t="s">
        <v>429</v>
      </c>
      <c r="I175" s="259" t="s">
        <v>364</v>
      </c>
      <c r="J175" s="259">
        <v>50</v>
      </c>
      <c r="K175" s="305"/>
    </row>
    <row r="176" spans="2:11" s="1" customFormat="1" ht="15" customHeight="1">
      <c r="B176" s="282"/>
      <c r="C176" s="259" t="s">
        <v>387</v>
      </c>
      <c r="D176" s="259"/>
      <c r="E176" s="259"/>
      <c r="F176" s="280" t="s">
        <v>368</v>
      </c>
      <c r="G176" s="259"/>
      <c r="H176" s="259" t="s">
        <v>429</v>
      </c>
      <c r="I176" s="259" t="s">
        <v>364</v>
      </c>
      <c r="J176" s="259">
        <v>50</v>
      </c>
      <c r="K176" s="305"/>
    </row>
    <row r="177" spans="2:11" s="1" customFormat="1" ht="15" customHeight="1">
      <c r="B177" s="282"/>
      <c r="C177" s="259" t="s">
        <v>104</v>
      </c>
      <c r="D177" s="259"/>
      <c r="E177" s="259"/>
      <c r="F177" s="280" t="s">
        <v>362</v>
      </c>
      <c r="G177" s="259"/>
      <c r="H177" s="259" t="s">
        <v>430</v>
      </c>
      <c r="I177" s="259" t="s">
        <v>431</v>
      </c>
      <c r="J177" s="259"/>
      <c r="K177" s="305"/>
    </row>
    <row r="178" spans="2:11" s="1" customFormat="1" ht="15" customHeight="1">
      <c r="B178" s="282"/>
      <c r="C178" s="259" t="s">
        <v>58</v>
      </c>
      <c r="D178" s="259"/>
      <c r="E178" s="259"/>
      <c r="F178" s="280" t="s">
        <v>362</v>
      </c>
      <c r="G178" s="259"/>
      <c r="H178" s="259" t="s">
        <v>432</v>
      </c>
      <c r="I178" s="259" t="s">
        <v>433</v>
      </c>
      <c r="J178" s="259">
        <v>1</v>
      </c>
      <c r="K178" s="305"/>
    </row>
    <row r="179" spans="2:11" s="1" customFormat="1" ht="15" customHeight="1">
      <c r="B179" s="282"/>
      <c r="C179" s="259" t="s">
        <v>54</v>
      </c>
      <c r="D179" s="259"/>
      <c r="E179" s="259"/>
      <c r="F179" s="280" t="s">
        <v>362</v>
      </c>
      <c r="G179" s="259"/>
      <c r="H179" s="259" t="s">
        <v>434</v>
      </c>
      <c r="I179" s="259" t="s">
        <v>364</v>
      </c>
      <c r="J179" s="259">
        <v>20</v>
      </c>
      <c r="K179" s="305"/>
    </row>
    <row r="180" spans="2:11" s="1" customFormat="1" ht="15" customHeight="1">
      <c r="B180" s="282"/>
      <c r="C180" s="259" t="s">
        <v>55</v>
      </c>
      <c r="D180" s="259"/>
      <c r="E180" s="259"/>
      <c r="F180" s="280" t="s">
        <v>362</v>
      </c>
      <c r="G180" s="259"/>
      <c r="H180" s="259" t="s">
        <v>435</v>
      </c>
      <c r="I180" s="259" t="s">
        <v>364</v>
      </c>
      <c r="J180" s="259">
        <v>255</v>
      </c>
      <c r="K180" s="305"/>
    </row>
    <row r="181" spans="2:11" s="1" customFormat="1" ht="15" customHeight="1">
      <c r="B181" s="282"/>
      <c r="C181" s="259" t="s">
        <v>105</v>
      </c>
      <c r="D181" s="259"/>
      <c r="E181" s="259"/>
      <c r="F181" s="280" t="s">
        <v>362</v>
      </c>
      <c r="G181" s="259"/>
      <c r="H181" s="259" t="s">
        <v>326</v>
      </c>
      <c r="I181" s="259" t="s">
        <v>364</v>
      </c>
      <c r="J181" s="259">
        <v>10</v>
      </c>
      <c r="K181" s="305"/>
    </row>
    <row r="182" spans="2:11" s="1" customFormat="1" ht="15" customHeight="1">
      <c r="B182" s="282"/>
      <c r="C182" s="259" t="s">
        <v>106</v>
      </c>
      <c r="D182" s="259"/>
      <c r="E182" s="259"/>
      <c r="F182" s="280" t="s">
        <v>362</v>
      </c>
      <c r="G182" s="259"/>
      <c r="H182" s="259" t="s">
        <v>436</v>
      </c>
      <c r="I182" s="259" t="s">
        <v>397</v>
      </c>
      <c r="J182" s="259"/>
      <c r="K182" s="305"/>
    </row>
    <row r="183" spans="2:11" s="1" customFormat="1" ht="15" customHeight="1">
      <c r="B183" s="282"/>
      <c r="C183" s="259" t="s">
        <v>437</v>
      </c>
      <c r="D183" s="259"/>
      <c r="E183" s="259"/>
      <c r="F183" s="280" t="s">
        <v>362</v>
      </c>
      <c r="G183" s="259"/>
      <c r="H183" s="259" t="s">
        <v>438</v>
      </c>
      <c r="I183" s="259" t="s">
        <v>397</v>
      </c>
      <c r="J183" s="259"/>
      <c r="K183" s="305"/>
    </row>
    <row r="184" spans="2:11" s="1" customFormat="1" ht="15" customHeight="1">
      <c r="B184" s="282"/>
      <c r="C184" s="259" t="s">
        <v>426</v>
      </c>
      <c r="D184" s="259"/>
      <c r="E184" s="259"/>
      <c r="F184" s="280" t="s">
        <v>362</v>
      </c>
      <c r="G184" s="259"/>
      <c r="H184" s="259" t="s">
        <v>439</v>
      </c>
      <c r="I184" s="259" t="s">
        <v>397</v>
      </c>
      <c r="J184" s="259"/>
      <c r="K184" s="305"/>
    </row>
    <row r="185" spans="2:11" s="1" customFormat="1" ht="15" customHeight="1">
      <c r="B185" s="282"/>
      <c r="C185" s="259" t="s">
        <v>108</v>
      </c>
      <c r="D185" s="259"/>
      <c r="E185" s="259"/>
      <c r="F185" s="280" t="s">
        <v>368</v>
      </c>
      <c r="G185" s="259"/>
      <c r="H185" s="259" t="s">
        <v>440</v>
      </c>
      <c r="I185" s="259" t="s">
        <v>364</v>
      </c>
      <c r="J185" s="259">
        <v>50</v>
      </c>
      <c r="K185" s="305"/>
    </row>
    <row r="186" spans="2:11" s="1" customFormat="1" ht="15" customHeight="1">
      <c r="B186" s="282"/>
      <c r="C186" s="259" t="s">
        <v>441</v>
      </c>
      <c r="D186" s="259"/>
      <c r="E186" s="259"/>
      <c r="F186" s="280" t="s">
        <v>368</v>
      </c>
      <c r="G186" s="259"/>
      <c r="H186" s="259" t="s">
        <v>442</v>
      </c>
      <c r="I186" s="259" t="s">
        <v>443</v>
      </c>
      <c r="J186" s="259"/>
      <c r="K186" s="305"/>
    </row>
    <row r="187" spans="2:11" s="1" customFormat="1" ht="15" customHeight="1">
      <c r="B187" s="282"/>
      <c r="C187" s="259" t="s">
        <v>444</v>
      </c>
      <c r="D187" s="259"/>
      <c r="E187" s="259"/>
      <c r="F187" s="280" t="s">
        <v>368</v>
      </c>
      <c r="G187" s="259"/>
      <c r="H187" s="259" t="s">
        <v>445</v>
      </c>
      <c r="I187" s="259" t="s">
        <v>443</v>
      </c>
      <c r="J187" s="259"/>
      <c r="K187" s="305"/>
    </row>
    <row r="188" spans="2:11" s="1" customFormat="1" ht="15" customHeight="1">
      <c r="B188" s="282"/>
      <c r="C188" s="259" t="s">
        <v>446</v>
      </c>
      <c r="D188" s="259"/>
      <c r="E188" s="259"/>
      <c r="F188" s="280" t="s">
        <v>368</v>
      </c>
      <c r="G188" s="259"/>
      <c r="H188" s="259" t="s">
        <v>447</v>
      </c>
      <c r="I188" s="259" t="s">
        <v>443</v>
      </c>
      <c r="J188" s="259"/>
      <c r="K188" s="305"/>
    </row>
    <row r="189" spans="2:11" s="1" customFormat="1" ht="15" customHeight="1">
      <c r="B189" s="282"/>
      <c r="C189" s="318" t="s">
        <v>448</v>
      </c>
      <c r="D189" s="259"/>
      <c r="E189" s="259"/>
      <c r="F189" s="280" t="s">
        <v>368</v>
      </c>
      <c r="G189" s="259"/>
      <c r="H189" s="259" t="s">
        <v>449</v>
      </c>
      <c r="I189" s="259" t="s">
        <v>450</v>
      </c>
      <c r="J189" s="319" t="s">
        <v>451</v>
      </c>
      <c r="K189" s="305"/>
    </row>
    <row r="190" spans="2:11" s="17" customFormat="1" ht="15" customHeight="1">
      <c r="B190" s="320"/>
      <c r="C190" s="321" t="s">
        <v>452</v>
      </c>
      <c r="D190" s="322"/>
      <c r="E190" s="322"/>
      <c r="F190" s="323" t="s">
        <v>368</v>
      </c>
      <c r="G190" s="322"/>
      <c r="H190" s="322" t="s">
        <v>453</v>
      </c>
      <c r="I190" s="322" t="s">
        <v>450</v>
      </c>
      <c r="J190" s="324" t="s">
        <v>451</v>
      </c>
      <c r="K190" s="325"/>
    </row>
    <row r="191" spans="2:11" s="1" customFormat="1" ht="15" customHeight="1">
      <c r="B191" s="282"/>
      <c r="C191" s="318" t="s">
        <v>43</v>
      </c>
      <c r="D191" s="259"/>
      <c r="E191" s="259"/>
      <c r="F191" s="280" t="s">
        <v>362</v>
      </c>
      <c r="G191" s="259"/>
      <c r="H191" s="256" t="s">
        <v>454</v>
      </c>
      <c r="I191" s="259" t="s">
        <v>455</v>
      </c>
      <c r="J191" s="259"/>
      <c r="K191" s="305"/>
    </row>
    <row r="192" spans="2:11" s="1" customFormat="1" ht="15" customHeight="1">
      <c r="B192" s="282"/>
      <c r="C192" s="318" t="s">
        <v>456</v>
      </c>
      <c r="D192" s="259"/>
      <c r="E192" s="259"/>
      <c r="F192" s="280" t="s">
        <v>362</v>
      </c>
      <c r="G192" s="259"/>
      <c r="H192" s="259" t="s">
        <v>457</v>
      </c>
      <c r="I192" s="259" t="s">
        <v>397</v>
      </c>
      <c r="J192" s="259"/>
      <c r="K192" s="305"/>
    </row>
    <row r="193" spans="2:11" s="1" customFormat="1" ht="15" customHeight="1">
      <c r="B193" s="282"/>
      <c r="C193" s="318" t="s">
        <v>458</v>
      </c>
      <c r="D193" s="259"/>
      <c r="E193" s="259"/>
      <c r="F193" s="280" t="s">
        <v>362</v>
      </c>
      <c r="G193" s="259"/>
      <c r="H193" s="259" t="s">
        <v>459</v>
      </c>
      <c r="I193" s="259" t="s">
        <v>397</v>
      </c>
      <c r="J193" s="259"/>
      <c r="K193" s="305"/>
    </row>
    <row r="194" spans="2:11" s="1" customFormat="1" ht="15" customHeight="1">
      <c r="B194" s="282"/>
      <c r="C194" s="318" t="s">
        <v>460</v>
      </c>
      <c r="D194" s="259"/>
      <c r="E194" s="259"/>
      <c r="F194" s="280" t="s">
        <v>368</v>
      </c>
      <c r="G194" s="259"/>
      <c r="H194" s="259" t="s">
        <v>461</v>
      </c>
      <c r="I194" s="259" t="s">
        <v>397</v>
      </c>
      <c r="J194" s="259"/>
      <c r="K194" s="305"/>
    </row>
    <row r="195" spans="2:11" s="1" customFormat="1" ht="15" customHeight="1">
      <c r="B195" s="311"/>
      <c r="C195" s="326"/>
      <c r="D195" s="291"/>
      <c r="E195" s="291"/>
      <c r="F195" s="291"/>
      <c r="G195" s="291"/>
      <c r="H195" s="291"/>
      <c r="I195" s="291"/>
      <c r="J195" s="291"/>
      <c r="K195" s="312"/>
    </row>
    <row r="196" spans="2:11" s="1" customFormat="1" ht="18.75" customHeight="1">
      <c r="B196" s="293"/>
      <c r="C196" s="303"/>
      <c r="D196" s="303"/>
      <c r="E196" s="303"/>
      <c r="F196" s="313"/>
      <c r="G196" s="303"/>
      <c r="H196" s="303"/>
      <c r="I196" s="303"/>
      <c r="J196" s="303"/>
      <c r="K196" s="293"/>
    </row>
    <row r="197" spans="2:11" s="1" customFormat="1" ht="18.75" customHeight="1">
      <c r="B197" s="293"/>
      <c r="C197" s="303"/>
      <c r="D197" s="303"/>
      <c r="E197" s="303"/>
      <c r="F197" s="313"/>
      <c r="G197" s="303"/>
      <c r="H197" s="303"/>
      <c r="I197" s="303"/>
      <c r="J197" s="303"/>
      <c r="K197" s="293"/>
    </row>
    <row r="198" spans="2:11" s="1" customFormat="1" ht="18.75" customHeight="1">
      <c r="B198" s="266"/>
      <c r="C198" s="266"/>
      <c r="D198" s="266"/>
      <c r="E198" s="266"/>
      <c r="F198" s="266"/>
      <c r="G198" s="266"/>
      <c r="H198" s="266"/>
      <c r="I198" s="266"/>
      <c r="J198" s="266"/>
      <c r="K198" s="266"/>
    </row>
    <row r="199" spans="2:11" s="1" customFormat="1" ht="13.5">
      <c r="B199" s="248"/>
      <c r="C199" s="249"/>
      <c r="D199" s="249"/>
      <c r="E199" s="249"/>
      <c r="F199" s="249"/>
      <c r="G199" s="249"/>
      <c r="H199" s="249"/>
      <c r="I199" s="249"/>
      <c r="J199" s="249"/>
      <c r="K199" s="250"/>
    </row>
    <row r="200" spans="2:11" s="1" customFormat="1" ht="21">
      <c r="B200" s="251"/>
      <c r="C200" s="390" t="s">
        <v>462</v>
      </c>
      <c r="D200" s="390"/>
      <c r="E200" s="390"/>
      <c r="F200" s="390"/>
      <c r="G200" s="390"/>
      <c r="H200" s="390"/>
      <c r="I200" s="390"/>
      <c r="J200" s="390"/>
      <c r="K200" s="252"/>
    </row>
    <row r="201" spans="2:11" s="1" customFormat="1" ht="25.5" customHeight="1">
      <c r="B201" s="251"/>
      <c r="C201" s="327" t="s">
        <v>463</v>
      </c>
      <c r="D201" s="327"/>
      <c r="E201" s="327"/>
      <c r="F201" s="327" t="s">
        <v>464</v>
      </c>
      <c r="G201" s="328"/>
      <c r="H201" s="393" t="s">
        <v>465</v>
      </c>
      <c r="I201" s="393"/>
      <c r="J201" s="393"/>
      <c r="K201" s="252"/>
    </row>
    <row r="202" spans="2:11" s="1" customFormat="1" ht="5.25" customHeight="1">
      <c r="B202" s="282"/>
      <c r="C202" s="277"/>
      <c r="D202" s="277"/>
      <c r="E202" s="277"/>
      <c r="F202" s="277"/>
      <c r="G202" s="303"/>
      <c r="H202" s="277"/>
      <c r="I202" s="277"/>
      <c r="J202" s="277"/>
      <c r="K202" s="305"/>
    </row>
    <row r="203" spans="2:11" s="1" customFormat="1" ht="15" customHeight="1">
      <c r="B203" s="282"/>
      <c r="C203" s="259" t="s">
        <v>455</v>
      </c>
      <c r="D203" s="259"/>
      <c r="E203" s="259"/>
      <c r="F203" s="280" t="s">
        <v>44</v>
      </c>
      <c r="G203" s="259"/>
      <c r="H203" s="394" t="s">
        <v>466</v>
      </c>
      <c r="I203" s="394"/>
      <c r="J203" s="394"/>
      <c r="K203" s="305"/>
    </row>
    <row r="204" spans="2:11" s="1" customFormat="1" ht="15" customHeight="1">
      <c r="B204" s="282"/>
      <c r="C204" s="259"/>
      <c r="D204" s="259"/>
      <c r="E204" s="259"/>
      <c r="F204" s="280" t="s">
        <v>45</v>
      </c>
      <c r="G204" s="259"/>
      <c r="H204" s="394" t="s">
        <v>467</v>
      </c>
      <c r="I204" s="394"/>
      <c r="J204" s="394"/>
      <c r="K204" s="305"/>
    </row>
    <row r="205" spans="2:11" s="1" customFormat="1" ht="15" customHeight="1">
      <c r="B205" s="282"/>
      <c r="C205" s="259"/>
      <c r="D205" s="259"/>
      <c r="E205" s="259"/>
      <c r="F205" s="280" t="s">
        <v>48</v>
      </c>
      <c r="G205" s="259"/>
      <c r="H205" s="394" t="s">
        <v>468</v>
      </c>
      <c r="I205" s="394"/>
      <c r="J205" s="394"/>
      <c r="K205" s="305"/>
    </row>
    <row r="206" spans="2:11" s="1" customFormat="1" ht="15" customHeight="1">
      <c r="B206" s="282"/>
      <c r="C206" s="259"/>
      <c r="D206" s="259"/>
      <c r="E206" s="259"/>
      <c r="F206" s="280" t="s">
        <v>46</v>
      </c>
      <c r="G206" s="259"/>
      <c r="H206" s="394" t="s">
        <v>469</v>
      </c>
      <c r="I206" s="394"/>
      <c r="J206" s="394"/>
      <c r="K206" s="305"/>
    </row>
    <row r="207" spans="2:11" s="1" customFormat="1" ht="15" customHeight="1">
      <c r="B207" s="282"/>
      <c r="C207" s="259"/>
      <c r="D207" s="259"/>
      <c r="E207" s="259"/>
      <c r="F207" s="280" t="s">
        <v>47</v>
      </c>
      <c r="G207" s="259"/>
      <c r="H207" s="394" t="s">
        <v>470</v>
      </c>
      <c r="I207" s="394"/>
      <c r="J207" s="394"/>
      <c r="K207" s="305"/>
    </row>
    <row r="208" spans="2:11" s="1" customFormat="1" ht="15" customHeight="1">
      <c r="B208" s="282"/>
      <c r="C208" s="259"/>
      <c r="D208" s="259"/>
      <c r="E208" s="259"/>
      <c r="F208" s="280"/>
      <c r="G208" s="259"/>
      <c r="H208" s="259"/>
      <c r="I208" s="259"/>
      <c r="J208" s="259"/>
      <c r="K208" s="305"/>
    </row>
    <row r="209" spans="2:11" s="1" customFormat="1" ht="15" customHeight="1">
      <c r="B209" s="282"/>
      <c r="C209" s="259" t="s">
        <v>409</v>
      </c>
      <c r="D209" s="259"/>
      <c r="E209" s="259"/>
      <c r="F209" s="280" t="s">
        <v>79</v>
      </c>
      <c r="G209" s="259"/>
      <c r="H209" s="394" t="s">
        <v>471</v>
      </c>
      <c r="I209" s="394"/>
      <c r="J209" s="394"/>
      <c r="K209" s="305"/>
    </row>
    <row r="210" spans="2:11" s="1" customFormat="1" ht="15" customHeight="1">
      <c r="B210" s="282"/>
      <c r="C210" s="259"/>
      <c r="D210" s="259"/>
      <c r="E210" s="259"/>
      <c r="F210" s="280" t="s">
        <v>307</v>
      </c>
      <c r="G210" s="259"/>
      <c r="H210" s="394" t="s">
        <v>308</v>
      </c>
      <c r="I210" s="394"/>
      <c r="J210" s="394"/>
      <c r="K210" s="305"/>
    </row>
    <row r="211" spans="2:11" s="1" customFormat="1" ht="15" customHeight="1">
      <c r="B211" s="282"/>
      <c r="C211" s="259"/>
      <c r="D211" s="259"/>
      <c r="E211" s="259"/>
      <c r="F211" s="280" t="s">
        <v>305</v>
      </c>
      <c r="G211" s="259"/>
      <c r="H211" s="394" t="s">
        <v>472</v>
      </c>
      <c r="I211" s="394"/>
      <c r="J211" s="394"/>
      <c r="K211" s="305"/>
    </row>
    <row r="212" spans="2:11" s="1" customFormat="1" ht="15" customHeight="1">
      <c r="B212" s="329"/>
      <c r="C212" s="259"/>
      <c r="D212" s="259"/>
      <c r="E212" s="259"/>
      <c r="F212" s="280" t="s">
        <v>309</v>
      </c>
      <c r="G212" s="318"/>
      <c r="H212" s="395" t="s">
        <v>310</v>
      </c>
      <c r="I212" s="395"/>
      <c r="J212" s="395"/>
      <c r="K212" s="330"/>
    </row>
    <row r="213" spans="2:11" s="1" customFormat="1" ht="15" customHeight="1">
      <c r="B213" s="329"/>
      <c r="C213" s="259"/>
      <c r="D213" s="259"/>
      <c r="E213" s="259"/>
      <c r="F213" s="280" t="s">
        <v>212</v>
      </c>
      <c r="G213" s="318"/>
      <c r="H213" s="395" t="s">
        <v>250</v>
      </c>
      <c r="I213" s="395"/>
      <c r="J213" s="395"/>
      <c r="K213" s="330"/>
    </row>
    <row r="214" spans="2:11" s="1" customFormat="1" ht="15" customHeight="1">
      <c r="B214" s="329"/>
      <c r="C214" s="259"/>
      <c r="D214" s="259"/>
      <c r="E214" s="259"/>
      <c r="F214" s="280"/>
      <c r="G214" s="318"/>
      <c r="H214" s="309"/>
      <c r="I214" s="309"/>
      <c r="J214" s="309"/>
      <c r="K214" s="330"/>
    </row>
    <row r="215" spans="2:11" s="1" customFormat="1" ht="15" customHeight="1">
      <c r="B215" s="329"/>
      <c r="C215" s="259" t="s">
        <v>433</v>
      </c>
      <c r="D215" s="259"/>
      <c r="E215" s="259"/>
      <c r="F215" s="280">
        <v>1</v>
      </c>
      <c r="G215" s="318"/>
      <c r="H215" s="395" t="s">
        <v>473</v>
      </c>
      <c r="I215" s="395"/>
      <c r="J215" s="395"/>
      <c r="K215" s="330"/>
    </row>
    <row r="216" spans="2:11" s="1" customFormat="1" ht="15" customHeight="1">
      <c r="B216" s="329"/>
      <c r="C216" s="259"/>
      <c r="D216" s="259"/>
      <c r="E216" s="259"/>
      <c r="F216" s="280">
        <v>2</v>
      </c>
      <c r="G216" s="318"/>
      <c r="H216" s="395" t="s">
        <v>474</v>
      </c>
      <c r="I216" s="395"/>
      <c r="J216" s="395"/>
      <c r="K216" s="330"/>
    </row>
    <row r="217" spans="2:11" s="1" customFormat="1" ht="15" customHeight="1">
      <c r="B217" s="329"/>
      <c r="C217" s="259"/>
      <c r="D217" s="259"/>
      <c r="E217" s="259"/>
      <c r="F217" s="280">
        <v>3</v>
      </c>
      <c r="G217" s="318"/>
      <c r="H217" s="395" t="s">
        <v>475</v>
      </c>
      <c r="I217" s="395"/>
      <c r="J217" s="395"/>
      <c r="K217" s="330"/>
    </row>
    <row r="218" spans="2:11" s="1" customFormat="1" ht="15" customHeight="1">
      <c r="B218" s="329"/>
      <c r="C218" s="259"/>
      <c r="D218" s="259"/>
      <c r="E218" s="259"/>
      <c r="F218" s="280">
        <v>4</v>
      </c>
      <c r="G218" s="318"/>
      <c r="H218" s="395" t="s">
        <v>476</v>
      </c>
      <c r="I218" s="395"/>
      <c r="J218" s="395"/>
      <c r="K218" s="330"/>
    </row>
    <row r="219" spans="2:11" s="1" customFormat="1" ht="12.75" customHeight="1">
      <c r="B219" s="331"/>
      <c r="C219" s="332"/>
      <c r="D219" s="332"/>
      <c r="E219" s="332"/>
      <c r="F219" s="332"/>
      <c r="G219" s="332"/>
      <c r="H219" s="332"/>
      <c r="I219" s="332"/>
      <c r="J219" s="332"/>
      <c r="K219" s="33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101 -  Polní cesta C24</vt:lpstr>
      <vt:lpstr>VRN - Vedlejší rozpočtové...</vt:lpstr>
      <vt:lpstr>SO 102-2 - Polní cesta C4...</vt:lpstr>
      <vt:lpstr>VRN - Vedlejší rozpočtové..._01</vt:lpstr>
      <vt:lpstr>Pokyny pro vyplnění</vt:lpstr>
      <vt:lpstr>'Rekapitulace stavby'!Názvy_tisku</vt:lpstr>
      <vt:lpstr>'SO 101 -  Polní cesta C24'!Názvy_tisku</vt:lpstr>
      <vt:lpstr>'SO 102-2 - Polní cesta C4...'!Názvy_tisku</vt:lpstr>
      <vt:lpstr>'VRN - Vedlejší rozpočtové...'!Názvy_tisku</vt:lpstr>
      <vt:lpstr>'VRN - Vedlejší rozpočtové..._01'!Názvy_tisku</vt:lpstr>
      <vt:lpstr>'Pokyny pro vyplnění'!Oblast_tisku</vt:lpstr>
      <vt:lpstr>'Rekapitulace stavby'!Oblast_tisku</vt:lpstr>
      <vt:lpstr>'SO 101 -  Polní cesta C24'!Oblast_tisku</vt:lpstr>
      <vt:lpstr>'SO 102-2 - Polní cesta C4...'!Oblast_tisku</vt:lpstr>
      <vt:lpstr>'VRN - Vedlejší rozpočtové...'!Oblast_tisku</vt:lpstr>
      <vt:lpstr>'VRN - Vedlejší rozpočtové..._01'!Oblast_tisku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AGROPROJEKT PSO</cp:lastModifiedBy>
  <dcterms:created xsi:type="dcterms:W3CDTF">2024-03-11T09:37:17Z</dcterms:created>
  <dcterms:modified xsi:type="dcterms:W3CDTF">2024-03-11T10:35:39Z</dcterms:modified>
</cp:coreProperties>
</file>